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.Koitabashi\Documents\チャートマスター\"/>
    </mc:Choice>
  </mc:AlternateContent>
  <bookViews>
    <workbookView xWindow="32760" yWindow="32760" windowWidth="21840" windowHeight="11670" firstSheet="1" activeTab="1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52511"/>
</workbook>
</file>

<file path=xl/calcChain.xml><?xml version="1.0" encoding="utf-8"?>
<calcChain xmlns="http://schemas.openxmlformats.org/spreadsheetml/2006/main">
  <c r="K49" i="33" l="1"/>
  <c r="M49" i="33" s="1"/>
  <c r="K49" i="32"/>
  <c r="M49" i="32" s="1"/>
  <c r="K48" i="31"/>
  <c r="M48" i="31" s="1"/>
  <c r="K48" i="32"/>
  <c r="M48" i="32" s="1"/>
  <c r="K47" i="31"/>
  <c r="M47" i="31" s="1"/>
  <c r="K47" i="32"/>
  <c r="M47" i="32" s="1"/>
  <c r="M46" i="31"/>
  <c r="K46" i="31"/>
  <c r="K46" i="32"/>
  <c r="M46" i="32" s="1"/>
  <c r="K45" i="31"/>
  <c r="M45" i="31" s="1"/>
  <c r="K45" i="32"/>
  <c r="M45" i="32" s="1"/>
  <c r="K44" i="31"/>
  <c r="M44" i="31" s="1"/>
  <c r="K44" i="32"/>
  <c r="M44" i="32" s="1"/>
  <c r="K43" i="31"/>
  <c r="M43" i="31" s="1"/>
  <c r="K43" i="32"/>
  <c r="M43" i="32" s="1"/>
  <c r="M42" i="31"/>
  <c r="K42" i="31"/>
  <c r="K42" i="32"/>
  <c r="M42" i="32" s="1"/>
  <c r="K41" i="31"/>
  <c r="M41" i="31" s="1"/>
  <c r="K41" i="32"/>
  <c r="M41" i="32" s="1"/>
  <c r="K40" i="31"/>
  <c r="M40" i="31" s="1"/>
  <c r="K40" i="32"/>
  <c r="M40" i="32" s="1"/>
  <c r="K39" i="31"/>
  <c r="M39" i="31" s="1"/>
  <c r="K39" i="32"/>
  <c r="M39" i="32" s="1"/>
  <c r="K38" i="31" l="1"/>
  <c r="M38" i="31" s="1"/>
  <c r="K38" i="32"/>
  <c r="M38" i="32" s="1"/>
  <c r="K37" i="31"/>
  <c r="M37" i="31" s="1"/>
  <c r="K37" i="32"/>
  <c r="M37" i="32" s="1"/>
  <c r="K36" i="31"/>
  <c r="M36" i="31" s="1"/>
  <c r="K36" i="32"/>
  <c r="M36" i="32" s="1"/>
  <c r="K35" i="31"/>
  <c r="M35" i="31" s="1"/>
  <c r="M35" i="32"/>
  <c r="K35" i="32"/>
  <c r="K34" i="31"/>
  <c r="M34" i="31" s="1"/>
  <c r="K34" i="32"/>
  <c r="M34" i="32" s="1"/>
  <c r="M33" i="31"/>
  <c r="K33" i="31"/>
  <c r="K33" i="32"/>
  <c r="M33" i="32" s="1"/>
  <c r="K32" i="31"/>
  <c r="M32" i="31" s="1"/>
  <c r="K32" i="32"/>
  <c r="M32" i="32" s="1"/>
  <c r="K31" i="31"/>
  <c r="M31" i="31" s="1"/>
  <c r="K31" i="32"/>
  <c r="M31" i="32" s="1"/>
  <c r="M30" i="31"/>
  <c r="K30" i="31"/>
  <c r="K30" i="32"/>
  <c r="M30" i="32" s="1"/>
  <c r="K29" i="31"/>
  <c r="M29" i="31" s="1"/>
  <c r="M29" i="32"/>
  <c r="K29" i="32"/>
  <c r="K28" i="31"/>
  <c r="M28" i="31" s="1"/>
  <c r="M28" i="32"/>
  <c r="K28" i="32"/>
  <c r="K27" i="31"/>
  <c r="M27" i="31" s="1"/>
  <c r="K27" i="32"/>
  <c r="M27" i="32" s="1"/>
  <c r="K26" i="33"/>
  <c r="M26" i="33" s="1"/>
  <c r="M26" i="31"/>
  <c r="K26" i="31"/>
  <c r="M25" i="31"/>
  <c r="K25" i="31"/>
  <c r="K25" i="32"/>
  <c r="M25" i="32" s="1"/>
  <c r="K24" i="33"/>
  <c r="M24" i="33" s="1"/>
  <c r="K24" i="31"/>
  <c r="M24" i="31" s="1"/>
  <c r="K23" i="31"/>
  <c r="M23" i="31" s="1"/>
  <c r="K23" i="32"/>
  <c r="M23" i="32" s="1"/>
  <c r="K22" i="31"/>
  <c r="M22" i="31" s="1"/>
  <c r="K22" i="32"/>
  <c r="M22" i="32" s="1"/>
  <c r="K21" i="31"/>
  <c r="M21" i="31" s="1"/>
  <c r="K21" i="32"/>
  <c r="M21" i="32" s="1"/>
  <c r="K20" i="31"/>
  <c r="M20" i="31" s="1"/>
  <c r="K20" i="32"/>
  <c r="M20" i="32" s="1"/>
  <c r="K19" i="31"/>
  <c r="M19" i="31" s="1"/>
  <c r="K19" i="32"/>
  <c r="M19" i="32" s="1"/>
  <c r="K18" i="31" l="1"/>
  <c r="M18" i="31" s="1"/>
  <c r="K18" i="32"/>
  <c r="M18" i="32" s="1"/>
  <c r="K17" i="31"/>
  <c r="M17" i="31" s="1"/>
  <c r="K17" i="32"/>
  <c r="M17" i="32" s="1"/>
  <c r="K16" i="31"/>
  <c r="M16" i="31" s="1"/>
  <c r="K16" i="32"/>
  <c r="M16" i="32" s="1"/>
  <c r="K15" i="31" l="1"/>
  <c r="M15" i="31" s="1"/>
  <c r="K15" i="32"/>
  <c r="M15" i="32" s="1"/>
  <c r="K14" i="31"/>
  <c r="M14" i="31" s="1"/>
  <c r="K14" i="32"/>
  <c r="M14" i="32" s="1"/>
  <c r="K13" i="31" l="1"/>
  <c r="M13" i="31" s="1"/>
  <c r="K13" i="32"/>
  <c r="M13" i="32" s="1"/>
  <c r="K12" i="31"/>
  <c r="M12" i="31" s="1"/>
  <c r="K12" i="32"/>
  <c r="M12" i="32" s="1"/>
  <c r="M11" i="31"/>
  <c r="K11" i="31"/>
  <c r="K11" i="32"/>
  <c r="M11" i="32" s="1"/>
  <c r="K10" i="31"/>
  <c r="M10" i="31" s="1"/>
  <c r="K10" i="32"/>
  <c r="M10" i="32" s="1"/>
  <c r="K9" i="31"/>
  <c r="M9" i="31" s="1"/>
  <c r="M9" i="32"/>
  <c r="K9" i="32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W87" i="33"/>
  <c r="V87" i="33"/>
  <c r="T87" i="33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/>
  <c r="R64" i="33"/>
  <c r="C65" i="33" s="1"/>
  <c r="X65" i="33" s="1"/>
  <c r="Y65" i="33" s="1"/>
  <c r="M64" i="33"/>
  <c r="K64" i="33"/>
  <c r="W63" i="33"/>
  <c r="V63" i="33"/>
  <c r="T63" i="33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C51" i="33" s="1"/>
  <c r="X51" i="33" s="1"/>
  <c r="Y51" i="33" s="1"/>
  <c r="M50" i="33"/>
  <c r="K50" i="33"/>
  <c r="V49" i="33"/>
  <c r="T49" i="33"/>
  <c r="W49" i="33" s="1"/>
  <c r="V48" i="33"/>
  <c r="T48" i="33"/>
  <c r="W48" i="33" s="1"/>
  <c r="K48" i="33"/>
  <c r="M48" i="33" s="1"/>
  <c r="R48" i="33" s="1"/>
  <c r="C49" i="33" s="1"/>
  <c r="X49" i="33" s="1"/>
  <c r="Y49" i="33" s="1"/>
  <c r="V47" i="33"/>
  <c r="T47" i="33"/>
  <c r="W47" i="33" s="1"/>
  <c r="M47" i="33"/>
  <c r="K47" i="33"/>
  <c r="V46" i="33"/>
  <c r="T46" i="33"/>
  <c r="W46" i="33" s="1"/>
  <c r="M46" i="33"/>
  <c r="K46" i="33"/>
  <c r="V45" i="33"/>
  <c r="T45" i="33"/>
  <c r="W45" i="33" s="1"/>
  <c r="K45" i="33"/>
  <c r="M45" i="33" s="1"/>
  <c r="V44" i="33"/>
  <c r="T44" i="33"/>
  <c r="W44" i="33" s="1"/>
  <c r="K44" i="33"/>
  <c r="M44" i="33" s="1"/>
  <c r="V43" i="33"/>
  <c r="T43" i="33"/>
  <c r="W43" i="33" s="1"/>
  <c r="M43" i="33"/>
  <c r="K43" i="33"/>
  <c r="V42" i="33"/>
  <c r="T42" i="33"/>
  <c r="W42" i="33" s="1"/>
  <c r="K42" i="33"/>
  <c r="M42" i="33" s="1"/>
  <c r="V41" i="33"/>
  <c r="T41" i="33"/>
  <c r="W41" i="33" s="1"/>
  <c r="M41" i="33"/>
  <c r="K41" i="33"/>
  <c r="V40" i="33"/>
  <c r="T40" i="33"/>
  <c r="W40" i="33" s="1"/>
  <c r="M40" i="33"/>
  <c r="R40" i="33" s="1"/>
  <c r="C41" i="33" s="1"/>
  <c r="X41" i="33" s="1"/>
  <c r="Y41" i="33" s="1"/>
  <c r="K40" i="33"/>
  <c r="V39" i="33"/>
  <c r="T39" i="33"/>
  <c r="W39" i="33" s="1"/>
  <c r="K39" i="33"/>
  <c r="M39" i="33" s="1"/>
  <c r="R39" i="33" s="1"/>
  <c r="C40" i="33" s="1"/>
  <c r="X40" i="33" s="1"/>
  <c r="Y40" i="33" s="1"/>
  <c r="V38" i="33"/>
  <c r="T38" i="33"/>
  <c r="W38" i="33" s="1"/>
  <c r="M38" i="33"/>
  <c r="R38" i="33" s="1"/>
  <c r="C39" i="33" s="1"/>
  <c r="X39" i="33" s="1"/>
  <c r="Y39" i="33" s="1"/>
  <c r="K38" i="33"/>
  <c r="V37" i="33"/>
  <c r="T37" i="33"/>
  <c r="W37" i="33" s="1"/>
  <c r="M37" i="33"/>
  <c r="K37" i="33"/>
  <c r="V36" i="33"/>
  <c r="T36" i="33"/>
  <c r="W36" i="33" s="1"/>
  <c r="K36" i="33"/>
  <c r="M36" i="33" s="1"/>
  <c r="V35" i="33"/>
  <c r="T35" i="33"/>
  <c r="W35" i="33" s="1"/>
  <c r="K35" i="33"/>
  <c r="M35" i="33" s="1"/>
  <c r="V34" i="33"/>
  <c r="T34" i="33"/>
  <c r="W34" i="33" s="1"/>
  <c r="K34" i="33"/>
  <c r="M34" i="33" s="1"/>
  <c r="V33" i="33"/>
  <c r="T33" i="33"/>
  <c r="W33" i="33" s="1"/>
  <c r="K33" i="33"/>
  <c r="M33" i="33" s="1"/>
  <c r="R33" i="33" s="1"/>
  <c r="C34" i="33" s="1"/>
  <c r="X34" i="33" s="1"/>
  <c r="Y34" i="33" s="1"/>
  <c r="V32" i="33"/>
  <c r="T32" i="33"/>
  <c r="W32" i="33" s="1"/>
  <c r="K32" i="33"/>
  <c r="M32" i="33" s="1"/>
  <c r="V31" i="33"/>
  <c r="T31" i="33"/>
  <c r="W31" i="33" s="1"/>
  <c r="M31" i="33"/>
  <c r="K31" i="33"/>
  <c r="V30" i="33"/>
  <c r="T30" i="33"/>
  <c r="W30" i="33" s="1"/>
  <c r="K30" i="33"/>
  <c r="M30" i="33" s="1"/>
  <c r="R30" i="33" s="1"/>
  <c r="C31" i="33" s="1"/>
  <c r="X31" i="33" s="1"/>
  <c r="Y31" i="33" s="1"/>
  <c r="V29" i="33"/>
  <c r="T29" i="33"/>
  <c r="W29" i="33" s="1"/>
  <c r="M29" i="33"/>
  <c r="K29" i="33"/>
  <c r="V28" i="33"/>
  <c r="T28" i="33"/>
  <c r="W28" i="33" s="1"/>
  <c r="K28" i="33"/>
  <c r="M28" i="33" s="1"/>
  <c r="V27" i="33"/>
  <c r="T27" i="33"/>
  <c r="W27" i="33" s="1"/>
  <c r="M27" i="33"/>
  <c r="R27" i="33" s="1"/>
  <c r="C28" i="33" s="1"/>
  <c r="X28" i="33" s="1"/>
  <c r="Y28" i="33" s="1"/>
  <c r="K27" i="33"/>
  <c r="V26" i="33"/>
  <c r="T26" i="33"/>
  <c r="W26" i="33" s="1"/>
  <c r="R26" i="33"/>
  <c r="C27" i="33" s="1"/>
  <c r="X27" i="33" s="1"/>
  <c r="Y27" i="33" s="1"/>
  <c r="V25" i="33"/>
  <c r="T25" i="33"/>
  <c r="W25" i="33" s="1"/>
  <c r="K25" i="33"/>
  <c r="M25" i="33" s="1"/>
  <c r="V24" i="33"/>
  <c r="T24" i="33"/>
  <c r="R24" i="33" s="1"/>
  <c r="C25" i="33" s="1"/>
  <c r="X25" i="33" s="1"/>
  <c r="Y25" i="33" s="1"/>
  <c r="W24" i="33"/>
  <c r="V23" i="33"/>
  <c r="T23" i="33"/>
  <c r="W23" i="33" s="1"/>
  <c r="K23" i="33"/>
  <c r="M23" i="33" s="1"/>
  <c r="T22" i="33"/>
  <c r="V22" i="33" s="1"/>
  <c r="K22" i="33"/>
  <c r="M22" i="33" s="1"/>
  <c r="T21" i="33"/>
  <c r="W21" i="33" s="1"/>
  <c r="K21" i="33"/>
  <c r="M21" i="33" s="1"/>
  <c r="T20" i="33"/>
  <c r="V20" i="33" s="1"/>
  <c r="M20" i="33"/>
  <c r="K20" i="33"/>
  <c r="T19" i="33"/>
  <c r="W19" i="33" s="1"/>
  <c r="K19" i="33"/>
  <c r="M19" i="33" s="1"/>
  <c r="T18" i="33"/>
  <c r="W18" i="33" s="1"/>
  <c r="M18" i="33"/>
  <c r="K18" i="33"/>
  <c r="T17" i="33"/>
  <c r="V17" i="33" s="1"/>
  <c r="M17" i="33"/>
  <c r="R17" i="33" s="1"/>
  <c r="C18" i="33" s="1"/>
  <c r="X18" i="33" s="1"/>
  <c r="Y18" i="33" s="1"/>
  <c r="K17" i="33"/>
  <c r="T16" i="33"/>
  <c r="W16" i="33" s="1"/>
  <c r="M16" i="33"/>
  <c r="K16" i="33"/>
  <c r="T15" i="33"/>
  <c r="W15" i="33" s="1"/>
  <c r="M15" i="33"/>
  <c r="K15" i="33"/>
  <c r="T14" i="33"/>
  <c r="V14" i="33" s="1"/>
  <c r="M14" i="33"/>
  <c r="K14" i="33"/>
  <c r="T13" i="33"/>
  <c r="W13" i="33" s="1"/>
  <c r="K13" i="33"/>
  <c r="M13" i="33" s="1"/>
  <c r="T12" i="33"/>
  <c r="V12" i="33" s="1"/>
  <c r="K12" i="33"/>
  <c r="M12" i="33" s="1"/>
  <c r="T11" i="33"/>
  <c r="W11" i="33" s="1"/>
  <c r="K11" i="33"/>
  <c r="M11" i="33" s="1"/>
  <c r="R11" i="33" s="1"/>
  <c r="C12" i="33" s="1"/>
  <c r="X12" i="33" s="1"/>
  <c r="Y12" i="33" s="1"/>
  <c r="T10" i="33"/>
  <c r="W10" i="33" s="1"/>
  <c r="K10" i="33"/>
  <c r="M10" i="33" s="1"/>
  <c r="T9" i="33"/>
  <c r="V9" i="33" s="1"/>
  <c r="K9" i="33"/>
  <c r="M9" i="33" s="1"/>
  <c r="C9" i="33"/>
  <c r="V108" i="32"/>
  <c r="T108" i="32"/>
  <c r="W108" i="32"/>
  <c r="R108" i="32"/>
  <c r="M108" i="32"/>
  <c r="K108" i="32"/>
  <c r="W107" i="32"/>
  <c r="V107" i="32"/>
  <c r="T107" i="32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W102" i="32"/>
  <c r="V102" i="32"/>
  <c r="T102" i="32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W97" i="32"/>
  <c r="V97" i="32"/>
  <c r="T97" i="32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W94" i="32"/>
  <c r="V94" i="32"/>
  <c r="T94" i="32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W91" i="32"/>
  <c r="V91" i="32"/>
  <c r="T91" i="32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W89" i="32"/>
  <c r="V89" i="32"/>
  <c r="T89" i="32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 s="1"/>
  <c r="X77" i="32" s="1"/>
  <c r="Y77" i="32" s="1"/>
  <c r="M76" i="32"/>
  <c r="K76" i="32"/>
  <c r="W75" i="32"/>
  <c r="V75" i="32"/>
  <c r="T75" i="32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W73" i="32"/>
  <c r="V73" i="32"/>
  <c r="T73" i="32"/>
  <c r="R73" i="32"/>
  <c r="C74" i="32" s="1"/>
  <c r="X74" i="32" s="1"/>
  <c r="Y74" i="32" s="1"/>
  <c r="M73" i="32"/>
  <c r="K73" i="32"/>
  <c r="W72" i="32"/>
  <c r="V72" i="32"/>
  <c r="T72" i="32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W62" i="32"/>
  <c r="V62" i="32"/>
  <c r="T62" i="32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C59" i="32" s="1"/>
  <c r="X59" i="32" s="1"/>
  <c r="Y59" i="32" s="1"/>
  <c r="M58" i="32"/>
  <c r="K58" i="32"/>
  <c r="V57" i="32"/>
  <c r="T57" i="32"/>
  <c r="W57" i="32" s="1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W54" i="32"/>
  <c r="V54" i="32"/>
  <c r="T54" i="32"/>
  <c r="R54" i="32"/>
  <c r="C55" i="32" s="1"/>
  <c r="X55" i="32" s="1"/>
  <c r="Y55" i="32" s="1"/>
  <c r="M54" i="32"/>
  <c r="K54" i="32"/>
  <c r="V53" i="32"/>
  <c r="T53" i="32"/>
  <c r="W53" i="32"/>
  <c r="R53" i="32"/>
  <c r="C54" i="32" s="1"/>
  <c r="X54" i="32" s="1"/>
  <c r="Y54" i="32" s="1"/>
  <c r="M53" i="32"/>
  <c r="K53" i="32"/>
  <c r="V52" i="32"/>
  <c r="T52" i="32"/>
  <c r="W52" i="32"/>
  <c r="R52" i="32"/>
  <c r="C53" i="32" s="1"/>
  <c r="X53" i="32" s="1"/>
  <c r="Y53" i="32" s="1"/>
  <c r="M52" i="32"/>
  <c r="K52" i="32"/>
  <c r="W51" i="32"/>
  <c r="V51" i="32"/>
  <c r="T51" i="32"/>
  <c r="R51" i="32"/>
  <c r="C52" i="32" s="1"/>
  <c r="X52" i="32" s="1"/>
  <c r="Y52" i="32" s="1"/>
  <c r="M51" i="32"/>
  <c r="K51" i="32"/>
  <c r="V50" i="32"/>
  <c r="T50" i="32"/>
  <c r="W50" i="32" s="1"/>
  <c r="R50" i="32"/>
  <c r="C51" i="32" s="1"/>
  <c r="X51" i="32" s="1"/>
  <c r="Y51" i="32" s="1"/>
  <c r="M50" i="32"/>
  <c r="K50" i="32"/>
  <c r="V49" i="32"/>
  <c r="T49" i="32"/>
  <c r="W49" i="32" s="1"/>
  <c r="V48" i="32"/>
  <c r="T48" i="32"/>
  <c r="W48" i="32" s="1"/>
  <c r="V47" i="32"/>
  <c r="T47" i="32"/>
  <c r="W47" i="32" s="1"/>
  <c r="R47" i="32"/>
  <c r="C48" i="32" s="1"/>
  <c r="X48" i="32" s="1"/>
  <c r="Y48" i="32" s="1"/>
  <c r="V46" i="32"/>
  <c r="T46" i="32"/>
  <c r="R46" i="32" s="1"/>
  <c r="C47" i="32" s="1"/>
  <c r="X47" i="32" s="1"/>
  <c r="Y47" i="32" s="1"/>
  <c r="V45" i="32"/>
  <c r="T45" i="32"/>
  <c r="R45" i="32" s="1"/>
  <c r="C46" i="32" s="1"/>
  <c r="X46" i="32" s="1"/>
  <c r="Y46" i="32" s="1"/>
  <c r="W45" i="32"/>
  <c r="V44" i="32"/>
  <c r="T44" i="32"/>
  <c r="R44" i="32" s="1"/>
  <c r="C45" i="32" s="1"/>
  <c r="X45" i="32" s="1"/>
  <c r="Y45" i="32" s="1"/>
  <c r="W44" i="32"/>
  <c r="V43" i="32"/>
  <c r="T43" i="32"/>
  <c r="W43" i="32" s="1"/>
  <c r="V42" i="32"/>
  <c r="T42" i="32"/>
  <c r="W42" i="32" s="1"/>
  <c r="R42" i="32"/>
  <c r="C43" i="32" s="1"/>
  <c r="X43" i="32" s="1"/>
  <c r="Y43" i="32" s="1"/>
  <c r="V41" i="32"/>
  <c r="T41" i="32"/>
  <c r="W41" i="32" s="1"/>
  <c r="R41" i="32"/>
  <c r="C42" i="32" s="1"/>
  <c r="X42" i="32" s="1"/>
  <c r="Y42" i="32" s="1"/>
  <c r="V40" i="32"/>
  <c r="T40" i="32"/>
  <c r="W40" i="32" s="1"/>
  <c r="V39" i="32"/>
  <c r="T39" i="32"/>
  <c r="W39" i="32" s="1"/>
  <c r="V38" i="32"/>
  <c r="T38" i="32"/>
  <c r="W38" i="32" s="1"/>
  <c r="R38" i="32"/>
  <c r="C39" i="32" s="1"/>
  <c r="X39" i="32" s="1"/>
  <c r="Y39" i="32" s="1"/>
  <c r="V37" i="32"/>
  <c r="T37" i="32"/>
  <c r="R37" i="32" s="1"/>
  <c r="C38" i="32" s="1"/>
  <c r="X38" i="32" s="1"/>
  <c r="Y38" i="32" s="1"/>
  <c r="V36" i="32"/>
  <c r="T36" i="32"/>
  <c r="R36" i="32" s="1"/>
  <c r="C37" i="32" s="1"/>
  <c r="X37" i="32" s="1"/>
  <c r="Y37" i="32" s="1"/>
  <c r="W35" i="32"/>
  <c r="V35" i="32"/>
  <c r="T35" i="32"/>
  <c r="R35" i="32" s="1"/>
  <c r="C36" i="32" s="1"/>
  <c r="X36" i="32" s="1"/>
  <c r="Y36" i="32" s="1"/>
  <c r="V34" i="32"/>
  <c r="T34" i="32"/>
  <c r="W34" i="32" s="1"/>
  <c r="R34" i="32"/>
  <c r="C35" i="32" s="1"/>
  <c r="X35" i="32" s="1"/>
  <c r="Y35" i="32" s="1"/>
  <c r="V33" i="32"/>
  <c r="T33" i="32"/>
  <c r="W33" i="32" s="1"/>
  <c r="R33" i="32"/>
  <c r="C34" i="32" s="1"/>
  <c r="X34" i="32" s="1"/>
  <c r="Y34" i="32" s="1"/>
  <c r="V32" i="32"/>
  <c r="T32" i="32"/>
  <c r="W32" i="32" s="1"/>
  <c r="V31" i="32"/>
  <c r="T31" i="32"/>
  <c r="W31" i="32" s="1"/>
  <c r="V30" i="32"/>
  <c r="T30" i="32"/>
  <c r="W30" i="32" s="1"/>
  <c r="V29" i="32"/>
  <c r="T29" i="32"/>
  <c r="W29" i="32" s="1"/>
  <c r="R29" i="32"/>
  <c r="C30" i="32" s="1"/>
  <c r="X30" i="32" s="1"/>
  <c r="Y30" i="32" s="1"/>
  <c r="V28" i="32"/>
  <c r="T28" i="32"/>
  <c r="W28" i="32"/>
  <c r="R28" i="32"/>
  <c r="C29" i="32" s="1"/>
  <c r="X29" i="32" s="1"/>
  <c r="Y29" i="32" s="1"/>
  <c r="V27" i="32"/>
  <c r="T27" i="32"/>
  <c r="R27" i="32" s="1"/>
  <c r="C28" i="32" s="1"/>
  <c r="X28" i="32" s="1"/>
  <c r="Y28" i="32" s="1"/>
  <c r="V26" i="32"/>
  <c r="T26" i="32"/>
  <c r="W26" i="32" s="1"/>
  <c r="K26" i="32"/>
  <c r="M26" i="32" s="1"/>
  <c r="V25" i="32"/>
  <c r="T25" i="32"/>
  <c r="W25" i="32" s="1"/>
  <c r="R25" i="32"/>
  <c r="C26" i="32" s="1"/>
  <c r="X26" i="32" s="1"/>
  <c r="Y26" i="32" s="1"/>
  <c r="V24" i="32"/>
  <c r="T24" i="32"/>
  <c r="W24" i="32" s="1"/>
  <c r="M24" i="32"/>
  <c r="K24" i="32"/>
  <c r="V23" i="32"/>
  <c r="T23" i="32"/>
  <c r="W23" i="32" s="1"/>
  <c r="T22" i="32"/>
  <c r="W22" i="32" s="1"/>
  <c r="T21" i="32"/>
  <c r="W21" i="32" s="1"/>
  <c r="R21" i="32"/>
  <c r="C22" i="32" s="1"/>
  <c r="X22" i="32" s="1"/>
  <c r="Y22" i="32" s="1"/>
  <c r="T20" i="32"/>
  <c r="W20" i="32" s="1"/>
  <c r="R20" i="32"/>
  <c r="C21" i="32" s="1"/>
  <c r="X21" i="32" s="1"/>
  <c r="Y21" i="32" s="1"/>
  <c r="T19" i="32"/>
  <c r="W19" i="32" s="1"/>
  <c r="T18" i="32"/>
  <c r="W18" i="32" s="1"/>
  <c r="T17" i="32"/>
  <c r="V17" i="32" s="1"/>
  <c r="R17" i="32"/>
  <c r="C18" i="32" s="1"/>
  <c r="X18" i="32" s="1"/>
  <c r="Y18" i="32" s="1"/>
  <c r="T16" i="32"/>
  <c r="R16" i="32"/>
  <c r="C17" i="32" s="1"/>
  <c r="X17" i="32" s="1"/>
  <c r="Y17" i="32" s="1"/>
  <c r="T15" i="32"/>
  <c r="V15" i="32" s="1"/>
  <c r="T14" i="32"/>
  <c r="V14" i="32" s="1"/>
  <c r="T13" i="32"/>
  <c r="W13" i="32" s="1"/>
  <c r="R13" i="32"/>
  <c r="C14" i="32" s="1"/>
  <c r="X14" i="32" s="1"/>
  <c r="Y14" i="32" s="1"/>
  <c r="T12" i="32"/>
  <c r="R12" i="32" s="1"/>
  <c r="C13" i="32" s="1"/>
  <c r="X13" i="32" s="1"/>
  <c r="Y13" i="32" s="1"/>
  <c r="T11" i="32"/>
  <c r="R11" i="32" s="1"/>
  <c r="C12" i="32" s="1"/>
  <c r="X12" i="32" s="1"/>
  <c r="Y12" i="32" s="1"/>
  <c r="T10" i="32"/>
  <c r="V10" i="32" s="1"/>
  <c r="T9" i="32"/>
  <c r="V9" i="32" s="1"/>
  <c r="C9" i="32"/>
  <c r="V108" i="31"/>
  <c r="T108" i="31"/>
  <c r="W108" i="31" s="1"/>
  <c r="R108" i="31"/>
  <c r="M108" i="31"/>
  <c r="K108" i="31"/>
  <c r="W107" i="31"/>
  <c r="V107" i="31"/>
  <c r="T107" i="3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W104" i="31"/>
  <c r="V104" i="31"/>
  <c r="T104" i="3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W99" i="31"/>
  <c r="V99" i="31"/>
  <c r="T99" i="3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W91" i="31"/>
  <c r="V91" i="31"/>
  <c r="T91" i="3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W83" i="31"/>
  <c r="V83" i="31"/>
  <c r="T83" i="3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/>
  <c r="R81" i="31"/>
  <c r="C82" i="31" s="1"/>
  <c r="X82" i="31" s="1"/>
  <c r="Y82" i="31" s="1"/>
  <c r="M81" i="31"/>
  <c r="K81" i="31"/>
  <c r="W80" i="31"/>
  <c r="V80" i="31"/>
  <c r="T80" i="3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/>
  <c r="R73" i="31"/>
  <c r="C74" i="31" s="1"/>
  <c r="X74" i="31" s="1"/>
  <c r="Y74" i="31" s="1"/>
  <c r="M73" i="31"/>
  <c r="K73" i="31"/>
  <c r="W72" i="31"/>
  <c r="V72" i="31"/>
  <c r="T72" i="31"/>
  <c r="R72" i="31"/>
  <c r="C73" i="31" s="1"/>
  <c r="X73" i="31" s="1"/>
  <c r="Y73" i="31" s="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W69" i="31"/>
  <c r="V69" i="31"/>
  <c r="T69" i="3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W67" i="31"/>
  <c r="V67" i="31"/>
  <c r="T67" i="3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W64" i="31"/>
  <c r="V64" i="31"/>
  <c r="T64" i="3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W61" i="31"/>
  <c r="V61" i="31"/>
  <c r="T61" i="3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/>
  <c r="R57" i="31"/>
  <c r="C58" i="31" s="1"/>
  <c r="X58" i="31" s="1"/>
  <c r="Y58" i="31" s="1"/>
  <c r="M57" i="31"/>
  <c r="K57" i="31"/>
  <c r="W56" i="31"/>
  <c r="V56" i="31"/>
  <c r="T56" i="31"/>
  <c r="R56" i="31"/>
  <c r="C57" i="31" s="1"/>
  <c r="X57" i="31" s="1"/>
  <c r="Y57" i="31" s="1"/>
  <c r="M56" i="31"/>
  <c r="K56" i="31"/>
  <c r="V55" i="31"/>
  <c r="T55" i="31"/>
  <c r="W55" i="3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W53" i="31"/>
  <c r="V53" i="31"/>
  <c r="T53" i="3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W51" i="31"/>
  <c r="V51" i="31"/>
  <c r="T51" i="3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 s="1"/>
  <c r="M49" i="31"/>
  <c r="K49" i="31"/>
  <c r="V48" i="31"/>
  <c r="T48" i="31"/>
  <c r="W48" i="31" s="1"/>
  <c r="V47" i="31"/>
  <c r="T47" i="31"/>
  <c r="W47" i="31" s="1"/>
  <c r="V46" i="31"/>
  <c r="T46" i="31"/>
  <c r="W46" i="31" s="1"/>
  <c r="R46" i="31"/>
  <c r="C47" i="31" s="1"/>
  <c r="X47" i="31" s="1"/>
  <c r="Y47" i="31" s="1"/>
  <c r="V45" i="31"/>
  <c r="T45" i="31"/>
  <c r="R45" i="31"/>
  <c r="C46" i="31" s="1"/>
  <c r="X46" i="31" s="1"/>
  <c r="Y46" i="31" s="1"/>
  <c r="V44" i="31"/>
  <c r="T44" i="31"/>
  <c r="W44" i="31" s="1"/>
  <c r="V43" i="31"/>
  <c r="T43" i="31"/>
  <c r="W43" i="31" s="1"/>
  <c r="V42" i="31"/>
  <c r="T42" i="31"/>
  <c r="W42" i="31" s="1"/>
  <c r="V41" i="31"/>
  <c r="T41" i="31"/>
  <c r="R41" i="31" s="1"/>
  <c r="C42" i="31" s="1"/>
  <c r="X42" i="31" s="1"/>
  <c r="Y42" i="31" s="1"/>
  <c r="W41" i="31"/>
  <c r="W40" i="31"/>
  <c r="V40" i="31"/>
  <c r="T40" i="31"/>
  <c r="R40" i="31" s="1"/>
  <c r="C41" i="31" s="1"/>
  <c r="X41" i="31" s="1"/>
  <c r="Y41" i="31" s="1"/>
  <c r="V39" i="31"/>
  <c r="T39" i="31"/>
  <c r="W39" i="31" s="1"/>
  <c r="V38" i="31"/>
  <c r="T38" i="31"/>
  <c r="W38" i="31" s="1"/>
  <c r="R38" i="31"/>
  <c r="C39" i="31" s="1"/>
  <c r="X39" i="31" s="1"/>
  <c r="Y39" i="31" s="1"/>
  <c r="V37" i="31"/>
  <c r="T37" i="31"/>
  <c r="W37" i="31" s="1"/>
  <c r="R37" i="31"/>
  <c r="C38" i="31" s="1"/>
  <c r="X38" i="31" s="1"/>
  <c r="Y38" i="31" s="1"/>
  <c r="V36" i="31"/>
  <c r="T36" i="31"/>
  <c r="W36" i="31" s="1"/>
  <c r="V35" i="31"/>
  <c r="T35" i="31"/>
  <c r="W35" i="31" s="1"/>
  <c r="R35" i="31"/>
  <c r="C36" i="31" s="1"/>
  <c r="X36" i="31" s="1"/>
  <c r="Y36" i="31" s="1"/>
  <c r="V34" i="31"/>
  <c r="T34" i="31"/>
  <c r="W34" i="31" s="1"/>
  <c r="V33" i="31"/>
  <c r="T33" i="31"/>
  <c r="W33" i="31" s="1"/>
  <c r="W32" i="31"/>
  <c r="V32" i="31"/>
  <c r="T32" i="31"/>
  <c r="R32" i="31"/>
  <c r="C33" i="31" s="1"/>
  <c r="X33" i="31" s="1"/>
  <c r="Y33" i="31" s="1"/>
  <c r="V31" i="31"/>
  <c r="T31" i="31"/>
  <c r="W31" i="31" s="1"/>
  <c r="V30" i="31"/>
  <c r="T30" i="31"/>
  <c r="W30" i="31" s="1"/>
  <c r="V29" i="31"/>
  <c r="T29" i="31"/>
  <c r="W29" i="31" s="1"/>
  <c r="V28" i="31"/>
  <c r="T28" i="31"/>
  <c r="W28" i="31" s="1"/>
  <c r="R28" i="31"/>
  <c r="C29" i="31" s="1"/>
  <c r="X29" i="31" s="1"/>
  <c r="Y29" i="31" s="1"/>
  <c r="V27" i="31"/>
  <c r="T27" i="31"/>
  <c r="W27" i="31" s="1"/>
  <c r="R27" i="31"/>
  <c r="C28" i="31" s="1"/>
  <c r="X28" i="31" s="1"/>
  <c r="Y28" i="31" s="1"/>
  <c r="V26" i="31"/>
  <c r="T26" i="31"/>
  <c r="W26" i="31" s="1"/>
  <c r="R26" i="31"/>
  <c r="C27" i="31" s="1"/>
  <c r="X27" i="31" s="1"/>
  <c r="Y27" i="31" s="1"/>
  <c r="V25" i="31"/>
  <c r="T25" i="31"/>
  <c r="R25" i="31" s="1"/>
  <c r="C26" i="31" s="1"/>
  <c r="X26" i="31" s="1"/>
  <c r="Y26" i="31" s="1"/>
  <c r="W25" i="31"/>
  <c r="V24" i="31"/>
  <c r="T24" i="31"/>
  <c r="W24" i="31" s="1"/>
  <c r="V23" i="31"/>
  <c r="T23" i="31"/>
  <c r="W23" i="31" s="1"/>
  <c r="R23" i="31"/>
  <c r="C24" i="31" s="1"/>
  <c r="X24" i="31" s="1"/>
  <c r="Y24" i="31" s="1"/>
  <c r="T22" i="31"/>
  <c r="W22" i="31" s="1"/>
  <c r="T21" i="31"/>
  <c r="W21" i="31" s="1"/>
  <c r="T20" i="31"/>
  <c r="V20" i="31" s="1"/>
  <c r="T19" i="31"/>
  <c r="W19" i="31" s="1"/>
  <c r="T18" i="31"/>
  <c r="V18" i="31" s="1"/>
  <c r="R18" i="31"/>
  <c r="C19" i="31" s="1"/>
  <c r="X19" i="31" s="1"/>
  <c r="Y19" i="31" s="1"/>
  <c r="T17" i="31"/>
  <c r="W17" i="31" s="1"/>
  <c r="T16" i="31"/>
  <c r="V16" i="31" s="1"/>
  <c r="T15" i="31"/>
  <c r="R15" i="31" s="1"/>
  <c r="C16" i="31" s="1"/>
  <c r="X16" i="31" s="1"/>
  <c r="Y16" i="31" s="1"/>
  <c r="W15" i="31"/>
  <c r="T14" i="31"/>
  <c r="W14" i="31" s="1"/>
  <c r="T13" i="31"/>
  <c r="W13" i="31" s="1"/>
  <c r="R13" i="31"/>
  <c r="C14" i="31" s="1"/>
  <c r="X14" i="31" s="1"/>
  <c r="Y14" i="31" s="1"/>
  <c r="T12" i="31"/>
  <c r="W12" i="31" s="1"/>
  <c r="T11" i="31"/>
  <c r="V11" i="31" s="1"/>
  <c r="T10" i="31"/>
  <c r="V10" i="31" s="1"/>
  <c r="T9" i="31"/>
  <c r="R9" i="31" s="1"/>
  <c r="C9" i="31"/>
  <c r="R10" i="17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C24" i="17" s="1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C38" i="17" s="1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 s="1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C56" i="17" s="1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C63" i="17" s="1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C70" i="17" s="1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K69" i="17"/>
  <c r="K68" i="17"/>
  <c r="C68" i="17"/>
  <c r="K67" i="17"/>
  <c r="C67" i="17"/>
  <c r="K66" i="17"/>
  <c r="C66" i="17"/>
  <c r="K65" i="17"/>
  <c r="K64" i="17"/>
  <c r="K63" i="17"/>
  <c r="K62" i="17"/>
  <c r="K61" i="17"/>
  <c r="K60" i="17"/>
  <c r="C60" i="17"/>
  <c r="K59" i="17"/>
  <c r="C59" i="17"/>
  <c r="K58" i="17"/>
  <c r="C58" i="17"/>
  <c r="K57" i="17"/>
  <c r="K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C11" i="17"/>
  <c r="K10" i="17"/>
  <c r="K9" i="17"/>
  <c r="M9" i="17"/>
  <c r="R9" i="17" s="1"/>
  <c r="L2" i="17"/>
  <c r="W9" i="31"/>
  <c r="V15" i="31"/>
  <c r="W15" i="32"/>
  <c r="V18" i="32"/>
  <c r="V13" i="32"/>
  <c r="V21" i="32"/>
  <c r="W22" i="33"/>
  <c r="R49" i="33" l="1"/>
  <c r="C50" i="33" s="1"/>
  <c r="X50" i="33" s="1"/>
  <c r="Y50" i="33" s="1"/>
  <c r="R49" i="32"/>
  <c r="C50" i="32" s="1"/>
  <c r="X50" i="32" s="1"/>
  <c r="Y50" i="32" s="1"/>
  <c r="R49" i="31"/>
  <c r="C50" i="31" s="1"/>
  <c r="X50" i="31" s="1"/>
  <c r="Y50" i="31" s="1"/>
  <c r="R48" i="31"/>
  <c r="C49" i="31" s="1"/>
  <c r="X49" i="31" s="1"/>
  <c r="Y49" i="31" s="1"/>
  <c r="R48" i="32"/>
  <c r="C49" i="32" s="1"/>
  <c r="X49" i="32" s="1"/>
  <c r="Y49" i="32" s="1"/>
  <c r="R47" i="31"/>
  <c r="C48" i="31" s="1"/>
  <c r="X48" i="31" s="1"/>
  <c r="Y48" i="31" s="1"/>
  <c r="R47" i="33"/>
  <c r="C48" i="33" s="1"/>
  <c r="X48" i="33" s="1"/>
  <c r="Y48" i="33" s="1"/>
  <c r="W46" i="32"/>
  <c r="R46" i="33"/>
  <c r="C47" i="33" s="1"/>
  <c r="X47" i="33" s="1"/>
  <c r="Y47" i="33" s="1"/>
  <c r="R45" i="33"/>
  <c r="C46" i="33" s="1"/>
  <c r="X46" i="33" s="1"/>
  <c r="Y46" i="33" s="1"/>
  <c r="R44" i="31"/>
  <c r="C45" i="31" s="1"/>
  <c r="X45" i="31" s="1"/>
  <c r="Y45" i="31" s="1"/>
  <c r="R44" i="33"/>
  <c r="C45" i="33" s="1"/>
  <c r="X45" i="33" s="1"/>
  <c r="Y45" i="33" s="1"/>
  <c r="R43" i="31"/>
  <c r="C44" i="31" s="1"/>
  <c r="X44" i="31" s="1"/>
  <c r="Y44" i="31" s="1"/>
  <c r="R43" i="32"/>
  <c r="C44" i="32" s="1"/>
  <c r="X44" i="32" s="1"/>
  <c r="Y44" i="32" s="1"/>
  <c r="R43" i="33"/>
  <c r="C44" i="33" s="1"/>
  <c r="X44" i="33" s="1"/>
  <c r="Y44" i="33" s="1"/>
  <c r="R42" i="31"/>
  <c r="C43" i="31" s="1"/>
  <c r="X43" i="31" s="1"/>
  <c r="Y43" i="31" s="1"/>
  <c r="R42" i="33"/>
  <c r="C43" i="33" s="1"/>
  <c r="X43" i="33" s="1"/>
  <c r="Y43" i="33" s="1"/>
  <c r="R41" i="33"/>
  <c r="C42" i="33" s="1"/>
  <c r="X42" i="33" s="1"/>
  <c r="Y42" i="33" s="1"/>
  <c r="R40" i="32"/>
  <c r="C41" i="32" s="1"/>
  <c r="X41" i="32" s="1"/>
  <c r="Y41" i="32" s="1"/>
  <c r="R39" i="31"/>
  <c r="C40" i="31" s="1"/>
  <c r="X40" i="31" s="1"/>
  <c r="Y40" i="31" s="1"/>
  <c r="R39" i="32"/>
  <c r="C40" i="32" s="1"/>
  <c r="X40" i="32" s="1"/>
  <c r="Y40" i="32" s="1"/>
  <c r="W37" i="32"/>
  <c r="R37" i="33"/>
  <c r="C38" i="33" s="1"/>
  <c r="X38" i="33" s="1"/>
  <c r="Y38" i="33" s="1"/>
  <c r="R36" i="31"/>
  <c r="C37" i="31" s="1"/>
  <c r="X37" i="31" s="1"/>
  <c r="Y37" i="31" s="1"/>
  <c r="W36" i="32"/>
  <c r="R36" i="33"/>
  <c r="C37" i="33" s="1"/>
  <c r="X37" i="33" s="1"/>
  <c r="Y37" i="33" s="1"/>
  <c r="R35" i="33"/>
  <c r="C36" i="33" s="1"/>
  <c r="X36" i="33" s="1"/>
  <c r="Y36" i="33" s="1"/>
  <c r="R34" i="31"/>
  <c r="C35" i="31" s="1"/>
  <c r="X35" i="31" s="1"/>
  <c r="Y35" i="31" s="1"/>
  <c r="R34" i="33"/>
  <c r="C35" i="33" s="1"/>
  <c r="X35" i="33" s="1"/>
  <c r="Y35" i="33" s="1"/>
  <c r="R33" i="31"/>
  <c r="C34" i="31" s="1"/>
  <c r="X34" i="31" s="1"/>
  <c r="Y34" i="31" s="1"/>
  <c r="R32" i="32"/>
  <c r="C33" i="32" s="1"/>
  <c r="X33" i="32" s="1"/>
  <c r="Y33" i="32" s="1"/>
  <c r="R32" i="33"/>
  <c r="C33" i="33" s="1"/>
  <c r="X33" i="33" s="1"/>
  <c r="Y33" i="33" s="1"/>
  <c r="R31" i="31"/>
  <c r="C32" i="31" s="1"/>
  <c r="X32" i="31" s="1"/>
  <c r="Y32" i="31" s="1"/>
  <c r="R31" i="32"/>
  <c r="C32" i="32" s="1"/>
  <c r="X32" i="32" s="1"/>
  <c r="Y32" i="32" s="1"/>
  <c r="R31" i="33"/>
  <c r="C32" i="33" s="1"/>
  <c r="X32" i="33" s="1"/>
  <c r="Y32" i="33" s="1"/>
  <c r="R30" i="31"/>
  <c r="C31" i="31" s="1"/>
  <c r="X31" i="31" s="1"/>
  <c r="Y31" i="31" s="1"/>
  <c r="R30" i="32"/>
  <c r="C31" i="32" s="1"/>
  <c r="X31" i="32" s="1"/>
  <c r="Y31" i="32" s="1"/>
  <c r="R29" i="31"/>
  <c r="C30" i="31" s="1"/>
  <c r="X30" i="31" s="1"/>
  <c r="Y30" i="31" s="1"/>
  <c r="R29" i="33"/>
  <c r="C30" i="33" s="1"/>
  <c r="X30" i="33" s="1"/>
  <c r="Y30" i="33" s="1"/>
  <c r="R28" i="33"/>
  <c r="C29" i="33" s="1"/>
  <c r="X29" i="33" s="1"/>
  <c r="Y29" i="33" s="1"/>
  <c r="W27" i="32"/>
  <c r="R26" i="32"/>
  <c r="C27" i="32" s="1"/>
  <c r="X27" i="32" s="1"/>
  <c r="Y27" i="32" s="1"/>
  <c r="R25" i="33"/>
  <c r="C26" i="33" s="1"/>
  <c r="X26" i="33" s="1"/>
  <c r="Y26" i="33" s="1"/>
  <c r="R24" i="31"/>
  <c r="C25" i="31" s="1"/>
  <c r="X25" i="31" s="1"/>
  <c r="Y25" i="31" s="1"/>
  <c r="R24" i="32"/>
  <c r="C25" i="32" s="1"/>
  <c r="X25" i="32" s="1"/>
  <c r="Y25" i="32" s="1"/>
  <c r="R23" i="32"/>
  <c r="C24" i="32" s="1"/>
  <c r="X24" i="32" s="1"/>
  <c r="Y24" i="32" s="1"/>
  <c r="R23" i="33"/>
  <c r="C24" i="33" s="1"/>
  <c r="X24" i="33" s="1"/>
  <c r="Y24" i="33" s="1"/>
  <c r="V22" i="31"/>
  <c r="R22" i="31"/>
  <c r="C23" i="31" s="1"/>
  <c r="X23" i="31" s="1"/>
  <c r="Y23" i="31" s="1"/>
  <c r="R22" i="32"/>
  <c r="C23" i="32" s="1"/>
  <c r="X23" i="32" s="1"/>
  <c r="Y23" i="32" s="1"/>
  <c r="V22" i="32"/>
  <c r="R22" i="33"/>
  <c r="C23" i="33" s="1"/>
  <c r="X23" i="33" s="1"/>
  <c r="Y23" i="33" s="1"/>
  <c r="R21" i="31"/>
  <c r="C22" i="31" s="1"/>
  <c r="X22" i="31" s="1"/>
  <c r="Y22" i="31" s="1"/>
  <c r="R21" i="33"/>
  <c r="C22" i="33" s="1"/>
  <c r="X22" i="33" s="1"/>
  <c r="Y22" i="33" s="1"/>
  <c r="V21" i="33"/>
  <c r="R20" i="31"/>
  <c r="C21" i="31" s="1"/>
  <c r="X21" i="31" s="1"/>
  <c r="Y21" i="31" s="1"/>
  <c r="V20" i="32"/>
  <c r="R20" i="33"/>
  <c r="C21" i="33" s="1"/>
  <c r="X21" i="33" s="1"/>
  <c r="Y21" i="33" s="1"/>
  <c r="W20" i="33"/>
  <c r="V19" i="31"/>
  <c r="R19" i="31"/>
  <c r="C20" i="31" s="1"/>
  <c r="X20" i="31" s="1"/>
  <c r="Y20" i="31" s="1"/>
  <c r="R19" i="32"/>
  <c r="C20" i="32" s="1"/>
  <c r="X20" i="32" s="1"/>
  <c r="Y20" i="32" s="1"/>
  <c r="V19" i="32"/>
  <c r="R19" i="33"/>
  <c r="C20" i="33" s="1"/>
  <c r="X20" i="33" s="1"/>
  <c r="Y20" i="33" s="1"/>
  <c r="V19" i="33"/>
  <c r="W18" i="31"/>
  <c r="R18" i="32"/>
  <c r="C19" i="32" s="1"/>
  <c r="X19" i="32" s="1"/>
  <c r="Y19" i="32" s="1"/>
  <c r="V18" i="33"/>
  <c r="R18" i="33"/>
  <c r="C19" i="33" s="1"/>
  <c r="X19" i="33" s="1"/>
  <c r="Y19" i="33" s="1"/>
  <c r="V17" i="31"/>
  <c r="R17" i="31"/>
  <c r="C18" i="31" s="1"/>
  <c r="X18" i="31" s="1"/>
  <c r="Y18" i="31" s="1"/>
  <c r="W17" i="32"/>
  <c r="W17" i="33"/>
  <c r="R16" i="31"/>
  <c r="C17" i="31" s="1"/>
  <c r="X17" i="31" s="1"/>
  <c r="Y17" i="31" s="1"/>
  <c r="W16" i="31"/>
  <c r="R16" i="33"/>
  <c r="C17" i="33" s="1"/>
  <c r="X17" i="33" s="1"/>
  <c r="Y17" i="33" s="1"/>
  <c r="V16" i="33"/>
  <c r="R15" i="32"/>
  <c r="C16" i="32" s="1"/>
  <c r="X16" i="32" s="1"/>
  <c r="Y16" i="32" s="1"/>
  <c r="R15" i="33"/>
  <c r="C16" i="33" s="1"/>
  <c r="X16" i="33" s="1"/>
  <c r="Y16" i="33" s="1"/>
  <c r="V15" i="33"/>
  <c r="R14" i="31"/>
  <c r="C15" i="31" s="1"/>
  <c r="X15" i="31" s="1"/>
  <c r="Y15" i="31" s="1"/>
  <c r="V14" i="31"/>
  <c r="R14" i="32"/>
  <c r="C15" i="32" s="1"/>
  <c r="X15" i="32" s="1"/>
  <c r="Y15" i="32" s="1"/>
  <c r="W14" i="33"/>
  <c r="R14" i="33"/>
  <c r="C15" i="33" s="1"/>
  <c r="X15" i="33" s="1"/>
  <c r="Y15" i="33" s="1"/>
  <c r="V13" i="31"/>
  <c r="R13" i="33"/>
  <c r="C14" i="33" s="1"/>
  <c r="X14" i="33" s="1"/>
  <c r="Y14" i="33" s="1"/>
  <c r="V13" i="33"/>
  <c r="R12" i="31"/>
  <c r="C13" i="31" s="1"/>
  <c r="X13" i="31" s="1"/>
  <c r="Y13" i="31" s="1"/>
  <c r="V12" i="31"/>
  <c r="R12" i="33"/>
  <c r="C13" i="33" s="1"/>
  <c r="X13" i="33" s="1"/>
  <c r="Y13" i="33" s="1"/>
  <c r="W12" i="33"/>
  <c r="R11" i="31"/>
  <c r="C12" i="31" s="1"/>
  <c r="X12" i="31" s="1"/>
  <c r="Y12" i="31" s="1"/>
  <c r="V11" i="33"/>
  <c r="R10" i="31"/>
  <c r="C11" i="31" s="1"/>
  <c r="X11" i="31" s="1"/>
  <c r="Y11" i="31" s="1"/>
  <c r="R10" i="32"/>
  <c r="C11" i="32" s="1"/>
  <c r="X11" i="32" s="1"/>
  <c r="Y11" i="32" s="1"/>
  <c r="W10" i="32"/>
  <c r="R10" i="33"/>
  <c r="C11" i="33" s="1"/>
  <c r="X11" i="33" s="1"/>
  <c r="Y11" i="33" s="1"/>
  <c r="V10" i="33"/>
  <c r="V9" i="31"/>
  <c r="W9" i="32"/>
  <c r="R9" i="32"/>
  <c r="H4" i="31"/>
  <c r="W9" i="33"/>
  <c r="R9" i="33"/>
  <c r="C10" i="31"/>
  <c r="G5" i="17"/>
  <c r="D4" i="17"/>
  <c r="T9" i="17"/>
  <c r="H4" i="17" s="1"/>
  <c r="C10" i="17"/>
  <c r="E5" i="17"/>
  <c r="C5" i="17"/>
  <c r="H4" i="32"/>
  <c r="W45" i="31"/>
  <c r="V11" i="32"/>
  <c r="W11" i="32"/>
  <c r="V16" i="32"/>
  <c r="W16" i="32"/>
  <c r="W10" i="31"/>
  <c r="W20" i="31"/>
  <c r="W11" i="31"/>
  <c r="V21" i="31"/>
  <c r="W12" i="32"/>
  <c r="V12" i="32"/>
  <c r="W14" i="32"/>
  <c r="H4" i="33"/>
  <c r="P4" i="32" l="1"/>
  <c r="L5" i="31"/>
  <c r="P4" i="33"/>
  <c r="P5" i="33"/>
  <c r="P4" i="31"/>
  <c r="L5" i="33"/>
  <c r="G5" i="31"/>
  <c r="E5" i="31"/>
  <c r="C5" i="31"/>
  <c r="D4" i="31"/>
  <c r="P2" i="31" s="1"/>
  <c r="C5" i="32"/>
  <c r="L5" i="32"/>
  <c r="E5" i="33"/>
  <c r="E5" i="32"/>
  <c r="D4" i="32"/>
  <c r="P2" i="32" s="1"/>
  <c r="G5" i="32"/>
  <c r="C10" i="32"/>
  <c r="L4" i="32" s="1"/>
  <c r="P5" i="31"/>
  <c r="C5" i="33"/>
  <c r="D4" i="33"/>
  <c r="P2" i="33" s="1"/>
  <c r="C10" i="33"/>
  <c r="X10" i="33" s="1"/>
  <c r="G5" i="33"/>
  <c r="P5" i="32"/>
  <c r="I5" i="17"/>
  <c r="X10" i="31"/>
  <c r="L4" i="31"/>
  <c r="L4" i="17"/>
  <c r="P4" i="17"/>
  <c r="I5" i="31" l="1"/>
  <c r="I5" i="32"/>
  <c r="I5" i="33"/>
  <c r="X10" i="32"/>
</calcChain>
</file>

<file path=xl/sharedStrings.xml><?xml version="1.0" encoding="utf-8"?>
<sst xmlns="http://schemas.openxmlformats.org/spreadsheetml/2006/main" count="419" uniqueCount="79">
  <si>
    <t>気付き　質問</t>
  </si>
  <si>
    <t>感想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</si>
  <si>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</si>
  <si>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</si>
  <si>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</si>
  <si>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</si>
  <si>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</si>
  <si>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</si>
  <si>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</si>
  <si>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</si>
  <si>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</si>
  <si>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</si>
  <si>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</si>
  <si>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</si>
  <si>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</si>
  <si>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</si>
  <si>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</si>
  <si>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</si>
  <si>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</si>
  <si>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</si>
  <si>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</si>
  <si>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</si>
  <si>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</si>
  <si>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</si>
  <si>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</si>
  <si>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</si>
  <si>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</si>
  <si>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</si>
  <si>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</si>
  <si>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</si>
  <si>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</si>
  <si>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</si>
  <si>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</si>
  <si>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</si>
  <si>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</si>
  <si>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</si>
  <si>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</si>
  <si>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</si>
  <si>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</si>
  <si>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</si>
  <si>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</si>
  <si>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</si>
  <si>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</si>
  <si>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</si>
  <si>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</si>
  <si>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</si>
  <si>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</si>
  <si>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</si>
  <si>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</si>
  <si>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</si>
  <si>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</si>
  <si>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</si>
  <si>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</si>
  <si>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</si>
  <si>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</si>
  <si>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</si>
  <si>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</si>
  <si>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</si>
  <si>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</si>
  <si>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</si>
  <si>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</si>
  <si>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</si>
  <si>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</si>
  <si>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</si>
  <si>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</si>
  <si>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</si>
  <si>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</si>
  <si>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</si>
  <si>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4H</t>
    <phoneticPr fontId="3"/>
  </si>
  <si>
    <t>2017/6/1より</t>
    <phoneticPr fontId="2"/>
  </si>
  <si>
    <t>4,5</t>
    <phoneticPr fontId="2"/>
  </si>
  <si>
    <t>8,9</t>
    <phoneticPr fontId="2"/>
  </si>
  <si>
    <t>11,12,13</t>
    <phoneticPr fontId="2"/>
  </si>
  <si>
    <t>17,18</t>
    <phoneticPr fontId="2"/>
  </si>
  <si>
    <t>20,21</t>
    <phoneticPr fontId="2"/>
  </si>
  <si>
    <t>2017年6月より現在に向かってEUR/USD 4HをPBで検証しました。
結果、41回しか検証できませんでした。
約2年間でFIB1.27が一番成績が良く、約27％の増益でした。
利益が更に欲しい場合は、他の通貨ペアを増やすか、同じ通貨でEBやOBシステムを行えばいいでしょうか？</t>
    <rPh sb="4" eb="5">
      <t>ネン</t>
    </rPh>
    <rPh sb="6" eb="7">
      <t>ガツ</t>
    </rPh>
    <rPh sb="9" eb="11">
      <t>ゲンザイ</t>
    </rPh>
    <rPh sb="12" eb="13">
      <t>ム</t>
    </rPh>
    <rPh sb="30" eb="32">
      <t>ケンショウ</t>
    </rPh>
    <rPh sb="38" eb="40">
      <t>ケッカ</t>
    </rPh>
    <rPh sb="43" eb="44">
      <t>カイ</t>
    </rPh>
    <rPh sb="46" eb="48">
      <t>ケンショウ</t>
    </rPh>
    <rPh sb="58" eb="59">
      <t>ヤク</t>
    </rPh>
    <rPh sb="60" eb="62">
      <t>ネンカン</t>
    </rPh>
    <rPh sb="71" eb="73">
      <t>イチバン</t>
    </rPh>
    <rPh sb="73" eb="75">
      <t>セイセキ</t>
    </rPh>
    <rPh sb="76" eb="77">
      <t>ヨ</t>
    </rPh>
    <rPh sb="79" eb="80">
      <t>ヤク</t>
    </rPh>
    <rPh sb="84" eb="86">
      <t>ゾウエキ</t>
    </rPh>
    <rPh sb="91" eb="93">
      <t>リエキ</t>
    </rPh>
    <rPh sb="94" eb="95">
      <t>サラ</t>
    </rPh>
    <rPh sb="96" eb="97">
      <t>ホ</t>
    </rPh>
    <rPh sb="99" eb="101">
      <t>バアイ</t>
    </rPh>
    <rPh sb="103" eb="104">
      <t>ホカ</t>
    </rPh>
    <rPh sb="105" eb="107">
      <t>ツウカ</t>
    </rPh>
    <rPh sb="110" eb="111">
      <t>フ</t>
    </rPh>
    <rPh sb="115" eb="116">
      <t>オナ</t>
    </rPh>
    <rPh sb="117" eb="119">
      <t>ツウカ</t>
    </rPh>
    <rPh sb="130" eb="131">
      <t>オコナ</t>
    </rPh>
    <phoneticPr fontId="2"/>
  </si>
  <si>
    <t>今更ですが、4h足は会社にいる時や寝ている時は見られない時間もあるので、やはり、日足をメインにした方がいいいのかな、と思います。</t>
    <rPh sb="0" eb="2">
      <t>イマサラ</t>
    </rPh>
    <rPh sb="8" eb="9">
      <t>アシ</t>
    </rPh>
    <rPh sb="10" eb="12">
      <t>カイシャ</t>
    </rPh>
    <rPh sb="15" eb="16">
      <t>トキ</t>
    </rPh>
    <rPh sb="17" eb="18">
      <t>ネ</t>
    </rPh>
    <rPh sb="21" eb="22">
      <t>トキ</t>
    </rPh>
    <rPh sb="23" eb="24">
      <t>ミ</t>
    </rPh>
    <rPh sb="28" eb="30">
      <t>ジカン</t>
    </rPh>
    <rPh sb="40" eb="42">
      <t>ニッソク</t>
    </rPh>
    <rPh sb="49" eb="50">
      <t>ホウ</t>
    </rPh>
    <rPh sb="59" eb="60">
      <t>オモ</t>
    </rPh>
    <phoneticPr fontId="2"/>
  </si>
  <si>
    <t>とりあえず、EUR/USD 4Hを100回検証したあと、EUR/USDの日足の検証を行おうと思っています。</t>
    <rPh sb="20" eb="21">
      <t>カイ</t>
    </rPh>
    <rPh sb="21" eb="23">
      <t>ケンショウ</t>
    </rPh>
    <rPh sb="36" eb="38">
      <t>ニッソク</t>
    </rPh>
    <rPh sb="39" eb="41">
      <t>ケンショウ</t>
    </rPh>
    <rPh sb="42" eb="43">
      <t>オコナ</t>
    </rPh>
    <rPh sb="46" eb="47">
      <t>オモ</t>
    </rPh>
    <phoneticPr fontId="2"/>
  </si>
  <si>
    <t>今後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</si>
</sst>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m/d\ hh:mm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2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Fill="1">
      <alignment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8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655095</xdr:colOff>
      <xdr:row>38</xdr:row>
      <xdr:rowOff>88540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26</xdr:col>
      <xdr:colOff>655095</xdr:colOff>
      <xdr:row>77</xdr:row>
      <xdr:rowOff>88540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58025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26</xdr:col>
      <xdr:colOff>655095</xdr:colOff>
      <xdr:row>116</xdr:row>
      <xdr:rowOff>88540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116050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26</xdr:col>
      <xdr:colOff>543176</xdr:colOff>
      <xdr:row>156</xdr:row>
      <xdr:rowOff>434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89546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197</xdr:row>
      <xdr:rowOff>0</xdr:rowOff>
    </xdr:from>
    <xdr:to>
      <xdr:col>26</xdr:col>
      <xdr:colOff>566988</xdr:colOff>
      <xdr:row>236</xdr:row>
      <xdr:rowOff>434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" y="3518296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26</xdr:col>
      <xdr:colOff>543176</xdr:colOff>
      <xdr:row>196</xdr:row>
      <xdr:rowOff>434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03921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26</xdr:col>
      <xdr:colOff>543176</xdr:colOff>
      <xdr:row>276</xdr:row>
      <xdr:rowOff>434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232671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26</xdr:col>
      <xdr:colOff>543176</xdr:colOff>
      <xdr:row>316</xdr:row>
      <xdr:rowOff>434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947046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26</xdr:col>
      <xdr:colOff>543176</xdr:colOff>
      <xdr:row>356</xdr:row>
      <xdr:rowOff>434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61421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26</xdr:col>
      <xdr:colOff>543176</xdr:colOff>
      <xdr:row>396</xdr:row>
      <xdr:rowOff>434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375796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26</xdr:col>
      <xdr:colOff>543176</xdr:colOff>
      <xdr:row>436</xdr:row>
      <xdr:rowOff>434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090171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26</xdr:col>
      <xdr:colOff>543176</xdr:colOff>
      <xdr:row>476</xdr:row>
      <xdr:rowOff>434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804546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517</xdr:row>
      <xdr:rowOff>0</xdr:rowOff>
    </xdr:from>
    <xdr:to>
      <xdr:col>26</xdr:col>
      <xdr:colOff>578894</xdr:colOff>
      <xdr:row>556</xdr:row>
      <xdr:rowOff>434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718" y="9233296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26</xdr:col>
      <xdr:colOff>543176</xdr:colOff>
      <xdr:row>516</xdr:row>
      <xdr:rowOff>434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5189219"/>
          <a:ext cx="18295395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26</xdr:col>
      <xdr:colOff>543176</xdr:colOff>
      <xdr:row>596</xdr:row>
      <xdr:rowOff>434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9476719"/>
          <a:ext cx="18295395" cy="6965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49</v>
      </c>
    </row>
    <row r="3" spans="1:2" x14ac:dyDescent="0.15">
      <c r="A3">
        <v>100000</v>
      </c>
    </row>
    <row r="5" spans="1:2" x14ac:dyDescent="0.15">
      <c r="A5" t="s">
        <v>50</v>
      </c>
    </row>
    <row r="6" spans="1:2" x14ac:dyDescent="0.15">
      <c r="A6" t="s">
        <v>57</v>
      </c>
      <c r="B6">
        <v>90</v>
      </c>
    </row>
    <row r="7" spans="1:2" x14ac:dyDescent="0.15">
      <c r="A7" t="s">
        <v>56</v>
      </c>
      <c r="B7">
        <v>90</v>
      </c>
    </row>
    <row r="8" spans="1:2" x14ac:dyDescent="0.15">
      <c r="A8" t="s">
        <v>54</v>
      </c>
      <c r="B8">
        <v>110</v>
      </c>
    </row>
    <row r="9" spans="1:2" x14ac:dyDescent="0.15">
      <c r="A9" t="s">
        <v>52</v>
      </c>
      <c r="B9">
        <v>120</v>
      </c>
    </row>
    <row r="10" spans="1:2" x14ac:dyDescent="0.15">
      <c r="A10" t="s">
        <v>53</v>
      </c>
      <c r="B10">
        <v>150</v>
      </c>
    </row>
    <row r="11" spans="1:2" x14ac:dyDescent="0.15">
      <c r="A11" t="s">
        <v>58</v>
      </c>
      <c r="B11">
        <v>100</v>
      </c>
    </row>
    <row r="12" spans="1:2" x14ac:dyDescent="0.15">
      <c r="A12" t="s">
        <v>55</v>
      </c>
      <c r="B12">
        <v>80</v>
      </c>
    </row>
    <row r="13" spans="1:2" x14ac:dyDescent="0.15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109"/>
  <sheetViews>
    <sheetView tabSelected="1" zoomScale="90" zoomScaleNormal="90" workbookViewId="0">
      <pane ySplit="8" topLeftCell="A18" activePane="bottomLeft" state="frozen"/>
      <selection pane="bottomLeft" activeCell="AB16" sqref="AB16"/>
    </sheetView>
  </sheetViews>
  <sheetFormatPr defaultRowHeight="13.5" x14ac:dyDescent="0.15"/>
  <cols>
    <col min="1" max="1" width="2.875" customWidth="1"/>
    <col min="2" max="5" width="6.625" customWidth="1"/>
    <col min="6" max="6" width="11.625" customWidth="1"/>
    <col min="7" max="14" width="6.625" customWidth="1"/>
    <col min="15" max="15" width="10.875" customWidth="1"/>
    <col min="16" max="18" width="6.625" customWidth="1"/>
    <col min="22" max="22" width="10.875" style="22" hidden="1" customWidth="1"/>
    <col min="23" max="23" width="0" hidden="1" customWidth="1"/>
  </cols>
  <sheetData>
    <row r="2" spans="2:26" x14ac:dyDescent="0.15">
      <c r="B2" s="74" t="s">
        <v>4</v>
      </c>
      <c r="C2" s="74"/>
      <c r="D2" s="85" t="s">
        <v>48</v>
      </c>
      <c r="E2" s="85"/>
      <c r="F2" s="74" t="s">
        <v>5</v>
      </c>
      <c r="G2" s="74"/>
      <c r="H2" s="77" t="s">
        <v>68</v>
      </c>
      <c r="I2" s="77"/>
      <c r="J2" s="74" t="s">
        <v>6</v>
      </c>
      <c r="K2" s="74"/>
      <c r="L2" s="84">
        <v>100000</v>
      </c>
      <c r="M2" s="85"/>
      <c r="N2" s="74" t="s">
        <v>7</v>
      </c>
      <c r="O2" s="74"/>
      <c r="P2" s="86">
        <f>SUM(L2,D4)</f>
        <v>127386.58770217928</v>
      </c>
      <c r="Q2" s="77"/>
      <c r="R2" s="1"/>
      <c r="S2" s="1"/>
      <c r="T2" s="1"/>
    </row>
    <row r="3" spans="2:26" ht="57" customHeight="1" x14ac:dyDescent="0.15">
      <c r="B3" s="74" t="s">
        <v>8</v>
      </c>
      <c r="C3" s="74"/>
      <c r="D3" s="87" t="s">
        <v>37</v>
      </c>
      <c r="E3" s="87"/>
      <c r="F3" s="87"/>
      <c r="G3" s="87"/>
      <c r="H3" s="87"/>
      <c r="I3" s="87"/>
      <c r="J3" s="74" t="s">
        <v>9</v>
      </c>
      <c r="K3" s="74"/>
      <c r="L3" s="87" t="s">
        <v>63</v>
      </c>
      <c r="M3" s="88"/>
      <c r="N3" s="88"/>
      <c r="O3" s="88"/>
      <c r="P3" s="88"/>
      <c r="Q3" s="88"/>
      <c r="R3" s="1"/>
      <c r="S3" s="1"/>
    </row>
    <row r="4" spans="2:26" x14ac:dyDescent="0.15">
      <c r="B4" s="74" t="s">
        <v>10</v>
      </c>
      <c r="C4" s="74"/>
      <c r="D4" s="82">
        <f>SUM($R$9:$S$993)</f>
        <v>27386.58770217928</v>
      </c>
      <c r="E4" s="82"/>
      <c r="F4" s="74" t="s">
        <v>11</v>
      </c>
      <c r="G4" s="74"/>
      <c r="H4" s="83">
        <f>SUM($T$9:$U$108)</f>
        <v>394.00000000000313</v>
      </c>
      <c r="I4" s="77"/>
      <c r="J4" s="89"/>
      <c r="K4" s="89"/>
      <c r="L4" s="86"/>
      <c r="M4" s="86"/>
      <c r="N4" s="89" t="s">
        <v>60</v>
      </c>
      <c r="O4" s="89"/>
      <c r="P4" s="90">
        <f>MAX(Y:Y)</f>
        <v>0.20129891346925688</v>
      </c>
      <c r="Q4" s="90"/>
      <c r="R4" s="1"/>
      <c r="S4" s="1" t="s">
        <v>69</v>
      </c>
      <c r="T4" s="1"/>
    </row>
    <row r="5" spans="2:26" x14ac:dyDescent="0.15">
      <c r="B5" s="39" t="s">
        <v>14</v>
      </c>
      <c r="C5" s="2">
        <f>COUNTIF($R$9:$R$990,"&gt;0")</f>
        <v>22</v>
      </c>
      <c r="D5" s="38" t="s">
        <v>15</v>
      </c>
      <c r="E5" s="15">
        <f>COUNTIF($R$9:$R$990,"&lt;0")</f>
        <v>19</v>
      </c>
      <c r="F5" s="38" t="s">
        <v>16</v>
      </c>
      <c r="G5" s="2">
        <f>COUNTIF($R$9:$R$990,"=0")</f>
        <v>0</v>
      </c>
      <c r="H5" s="38" t="s">
        <v>17</v>
      </c>
      <c r="I5" s="3">
        <f>C5/SUM(C5,E5,G5)</f>
        <v>0.53658536585365857</v>
      </c>
      <c r="J5" s="73" t="s">
        <v>18</v>
      </c>
      <c r="K5" s="74"/>
      <c r="L5" s="75">
        <f>MAX(V9:V993)</f>
        <v>4</v>
      </c>
      <c r="M5" s="76"/>
      <c r="N5" s="17" t="s">
        <v>19</v>
      </c>
      <c r="O5" s="9"/>
      <c r="P5" s="75">
        <f>MAX(W9:W993)</f>
        <v>4</v>
      </c>
      <c r="Q5" s="76"/>
      <c r="R5" s="1"/>
      <c r="S5" s="1"/>
      <c r="T5" s="1"/>
    </row>
    <row r="6" spans="2:26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6" x14ac:dyDescent="0.15">
      <c r="B7" s="57" t="s">
        <v>20</v>
      </c>
      <c r="C7" s="59" t="s">
        <v>21</v>
      </c>
      <c r="D7" s="60"/>
      <c r="E7" s="63" t="s">
        <v>22</v>
      </c>
      <c r="F7" s="64"/>
      <c r="G7" s="64"/>
      <c r="H7" s="64"/>
      <c r="I7" s="65"/>
      <c r="J7" s="66" t="s">
        <v>23</v>
      </c>
      <c r="K7" s="67"/>
      <c r="L7" s="68"/>
      <c r="M7" s="69" t="s">
        <v>24</v>
      </c>
      <c r="N7" s="70" t="s">
        <v>25</v>
      </c>
      <c r="O7" s="71"/>
      <c r="P7" s="71"/>
      <c r="Q7" s="72"/>
      <c r="R7" s="78" t="s">
        <v>26</v>
      </c>
      <c r="S7" s="78"/>
      <c r="T7" s="78"/>
      <c r="U7" s="78"/>
    </row>
    <row r="8" spans="2:26" x14ac:dyDescent="0.15">
      <c r="B8" s="58"/>
      <c r="C8" s="61"/>
      <c r="D8" s="62"/>
      <c r="E8" s="18" t="s">
        <v>27</v>
      </c>
      <c r="F8" s="18" t="s">
        <v>28</v>
      </c>
      <c r="G8" s="18" t="s">
        <v>29</v>
      </c>
      <c r="H8" s="79" t="s">
        <v>30</v>
      </c>
      <c r="I8" s="65"/>
      <c r="J8" s="4" t="s">
        <v>31</v>
      </c>
      <c r="K8" s="80" t="s">
        <v>32</v>
      </c>
      <c r="L8" s="68"/>
      <c r="M8" s="69"/>
      <c r="N8" s="5" t="s">
        <v>27</v>
      </c>
      <c r="O8" s="5" t="s">
        <v>28</v>
      </c>
      <c r="P8" s="81" t="s">
        <v>30</v>
      </c>
      <c r="Q8" s="72"/>
      <c r="R8" s="78" t="s">
        <v>33</v>
      </c>
      <c r="S8" s="78"/>
      <c r="T8" s="78" t="s">
        <v>31</v>
      </c>
      <c r="U8" s="78"/>
      <c r="Y8" t="s">
        <v>59</v>
      </c>
    </row>
    <row r="9" spans="2:26" x14ac:dyDescent="0.15">
      <c r="B9" s="40">
        <v>1</v>
      </c>
      <c r="C9" s="51">
        <f>L2</f>
        <v>100000</v>
      </c>
      <c r="D9" s="51"/>
      <c r="E9" s="40">
        <v>2017</v>
      </c>
      <c r="F9" s="46">
        <v>42923.833333333336</v>
      </c>
      <c r="G9" s="40" t="s">
        <v>3</v>
      </c>
      <c r="H9" s="52">
        <v>1.1408</v>
      </c>
      <c r="I9" s="52"/>
      <c r="J9" s="40">
        <v>30</v>
      </c>
      <c r="K9" s="51">
        <f>IF(J9="","",C9*0.03)</f>
        <v>3000</v>
      </c>
      <c r="L9" s="51"/>
      <c r="M9" s="6">
        <f>IF(J9="","",(K9/J9)/LOOKUP(RIGHT($D$2,3),定数!$A$6:$A$13,定数!$B$6:$B$13))</f>
        <v>0.83333333333333337</v>
      </c>
      <c r="N9" s="40">
        <v>2017</v>
      </c>
      <c r="O9" s="46">
        <v>42923.833333333336</v>
      </c>
      <c r="P9" s="52">
        <v>1.1445000000000001</v>
      </c>
      <c r="Q9" s="52"/>
      <c r="R9" s="55">
        <f>IF(P9="","",T9*M9*LOOKUP(RIGHT($D$2,3),定数!$A$6:$A$13,定数!$B$6:$B$13))</f>
        <v>3700.0000000000368</v>
      </c>
      <c r="S9" s="55"/>
      <c r="T9" s="56">
        <f>IF(P9="","",IF(G9="買",(P9-H9),(H9-P9))*IF(RIGHT($D$2,3)="JPY",100,10000))</f>
        <v>37.000000000000369</v>
      </c>
      <c r="U9" s="56"/>
      <c r="V9" s="1">
        <f>IF(T9&lt;&gt;"",IF(T9&gt;0,1+V8,0),"")</f>
        <v>1</v>
      </c>
      <c r="W9">
        <f>IF(T9&lt;&gt;"",IF(T9&lt;0,1+W8,0),"")</f>
        <v>0</v>
      </c>
    </row>
    <row r="10" spans="2:26" x14ac:dyDescent="0.15">
      <c r="B10" s="40">
        <v>2</v>
      </c>
      <c r="C10" s="51">
        <f t="shared" ref="C10:C73" si="0">IF(R9="","",C9+R9)</f>
        <v>103700.00000000004</v>
      </c>
      <c r="D10" s="51"/>
      <c r="E10" s="40"/>
      <c r="F10" s="46">
        <v>42950.5</v>
      </c>
      <c r="G10" s="40" t="s">
        <v>3</v>
      </c>
      <c r="H10" s="52">
        <v>1.1857</v>
      </c>
      <c r="I10" s="52"/>
      <c r="J10" s="40">
        <v>28</v>
      </c>
      <c r="K10" s="53">
        <f>IF(J10="","",C10*0.03)</f>
        <v>3111.0000000000014</v>
      </c>
      <c r="L10" s="54"/>
      <c r="M10" s="6">
        <f>IF(J10="","",(K10/J10)/LOOKUP(RIGHT($D$2,3),定数!$A$6:$A$13,定数!$B$6:$B$13))</f>
        <v>0.92589285714285752</v>
      </c>
      <c r="N10" s="40"/>
      <c r="O10" s="46">
        <v>42950.666666666664</v>
      </c>
      <c r="P10" s="52">
        <v>1.1890000000000001</v>
      </c>
      <c r="Q10" s="52"/>
      <c r="R10" s="55">
        <f>IF(P10="","",T10*M10*LOOKUP(RIGHT($D$2,3),定数!$A$6:$A$13,定数!$B$6:$B$13))</f>
        <v>3666.5357142858061</v>
      </c>
      <c r="S10" s="55"/>
      <c r="T10" s="56">
        <f>IF(P10="","",IF(G10="買",(P10-H10),(H10-P10))*IF(RIGHT($D$2,3)="JPY",100,10000))</f>
        <v>33.00000000000081</v>
      </c>
      <c r="U10" s="56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103700.00000000004</v>
      </c>
    </row>
    <row r="11" spans="2:26" x14ac:dyDescent="0.15">
      <c r="B11" s="40">
        <v>3</v>
      </c>
      <c r="C11" s="51">
        <f t="shared" si="0"/>
        <v>107366.53571428586</v>
      </c>
      <c r="D11" s="51"/>
      <c r="E11" s="40"/>
      <c r="F11" s="46">
        <v>42965.833333333336</v>
      </c>
      <c r="G11" s="40" t="s">
        <v>3</v>
      </c>
      <c r="H11" s="52">
        <v>1.1760999999999999</v>
      </c>
      <c r="I11" s="52"/>
      <c r="J11" s="40">
        <v>33</v>
      </c>
      <c r="K11" s="53">
        <f t="shared" ref="K11:K74" si="3">IF(J11="","",C11*0.03)</f>
        <v>3220.9960714285758</v>
      </c>
      <c r="L11" s="54"/>
      <c r="M11" s="6">
        <f>IF(J11="","",(K11/J11)/LOOKUP(RIGHT($D$2,3),定数!$A$6:$A$13,定数!$B$6:$B$13))</f>
        <v>0.81338284632034741</v>
      </c>
      <c r="N11" s="40"/>
      <c r="O11" s="46">
        <v>42968.666666666664</v>
      </c>
      <c r="P11" s="52">
        <v>1.1800999999999999</v>
      </c>
      <c r="Q11" s="52"/>
      <c r="R11" s="55">
        <f>IF(P11="","",T11*M11*LOOKUP(RIGHT($D$2,3),定数!$A$6:$A$13,定数!$B$6:$B$13))</f>
        <v>3904.2376623376713</v>
      </c>
      <c r="S11" s="55"/>
      <c r="T11" s="56">
        <f>IF(P11="","",IF(G11="買",(P11-H11),(H11-P11))*IF(RIGHT($D$2,3)="JPY",100,10000))</f>
        <v>40.000000000000036</v>
      </c>
      <c r="U11" s="56"/>
      <c r="V11" s="22">
        <f t="shared" si="1"/>
        <v>3</v>
      </c>
      <c r="W11">
        <f t="shared" si="2"/>
        <v>0</v>
      </c>
      <c r="X11" s="41">
        <f>IF(C11&lt;&gt;"",MAX(X10,C11),"")</f>
        <v>107366.53571428586</v>
      </c>
      <c r="Y11" s="42">
        <f>IF(X11&lt;&gt;"",1-(C11/X11),"")</f>
        <v>0</v>
      </c>
      <c r="Z11" s="50"/>
    </row>
    <row r="12" spans="2:26" x14ac:dyDescent="0.15">
      <c r="B12" s="40">
        <v>4</v>
      </c>
      <c r="C12" s="51">
        <f t="shared" si="0"/>
        <v>111270.77337662353</v>
      </c>
      <c r="D12" s="51"/>
      <c r="E12" s="40"/>
      <c r="F12" s="46">
        <v>42996.5</v>
      </c>
      <c r="G12" s="40" t="s">
        <v>3</v>
      </c>
      <c r="H12" s="52">
        <v>1.1956</v>
      </c>
      <c r="I12" s="52"/>
      <c r="J12" s="40">
        <v>42</v>
      </c>
      <c r="K12" s="53">
        <f t="shared" si="3"/>
        <v>3338.1232012987057</v>
      </c>
      <c r="L12" s="54"/>
      <c r="M12" s="6">
        <f>IF(J12="","",(K12/J12)/LOOKUP(RIGHT($D$2,3),定数!$A$6:$A$13,定数!$B$6:$B$13))</f>
        <v>0.66232603200371143</v>
      </c>
      <c r="N12" s="40"/>
      <c r="O12" s="46">
        <v>42998.666666666664</v>
      </c>
      <c r="P12" s="52">
        <v>1.2008000000000001</v>
      </c>
      <c r="Q12" s="52"/>
      <c r="R12" s="55">
        <f>IF(P12="","",T12*M12*LOOKUP(RIGHT($D$2,3),定数!$A$6:$A$13,定数!$B$6:$B$13))</f>
        <v>4132.9144397032342</v>
      </c>
      <c r="S12" s="55"/>
      <c r="T12" s="56">
        <f t="shared" ref="T12:T75" si="4">IF(P12="","",IF(G12="買",(P12-H12),(H12-P12))*IF(RIGHT($D$2,3)="JPY",100,10000))</f>
        <v>52.000000000000938</v>
      </c>
      <c r="U12" s="56"/>
      <c r="V12" s="22">
        <f t="shared" si="1"/>
        <v>4</v>
      </c>
      <c r="W12">
        <f t="shared" si="2"/>
        <v>0</v>
      </c>
      <c r="X12" s="41">
        <f t="shared" ref="X12:X75" si="5">IF(C12&lt;&gt;"",MAX(X11,C12),"")</f>
        <v>111270.77337662353</v>
      </c>
      <c r="Y12" s="42">
        <f t="shared" ref="Y12:Y75" si="6">IF(X12&lt;&gt;"",1-(C12/X12),"")</f>
        <v>0</v>
      </c>
    </row>
    <row r="13" spans="2:26" x14ac:dyDescent="0.15">
      <c r="B13" s="40">
        <v>5</v>
      </c>
      <c r="C13" s="51">
        <f t="shared" si="0"/>
        <v>115403.68781632677</v>
      </c>
      <c r="D13" s="51"/>
      <c r="E13" s="40"/>
      <c r="F13" s="46">
        <v>42997.833333333336</v>
      </c>
      <c r="G13" s="40" t="s">
        <v>3</v>
      </c>
      <c r="H13" s="52">
        <v>1.1995</v>
      </c>
      <c r="I13" s="52"/>
      <c r="J13" s="40">
        <v>42</v>
      </c>
      <c r="K13" s="53">
        <f t="shared" si="3"/>
        <v>3462.110634489803</v>
      </c>
      <c r="L13" s="54"/>
      <c r="M13" s="6">
        <f>IF(J13="","",(K13/J13)/LOOKUP(RIGHT($D$2,3),定数!$A$6:$A$13,定数!$B$6:$B$13))</f>
        <v>0.68692671319242116</v>
      </c>
      <c r="N13" s="40"/>
      <c r="O13" s="46">
        <v>42998.833333333336</v>
      </c>
      <c r="P13" s="52">
        <v>1.1953</v>
      </c>
      <c r="Q13" s="52"/>
      <c r="R13" s="55">
        <f>IF(P13="","",T13*M13*LOOKUP(RIGHT($D$2,3),定数!$A$6:$A$13,定数!$B$6:$B$13))</f>
        <v>-3462.1106344897871</v>
      </c>
      <c r="S13" s="55"/>
      <c r="T13" s="56">
        <f t="shared" si="4"/>
        <v>-41.999999999999815</v>
      </c>
      <c r="U13" s="56"/>
      <c r="V13" s="22">
        <f t="shared" si="1"/>
        <v>0</v>
      </c>
      <c r="W13">
        <f t="shared" si="2"/>
        <v>1</v>
      </c>
      <c r="X13" s="41">
        <f t="shared" si="5"/>
        <v>115403.68781632677</v>
      </c>
      <c r="Y13" s="42">
        <f t="shared" si="6"/>
        <v>0</v>
      </c>
    </row>
    <row r="14" spans="2:26" x14ac:dyDescent="0.15">
      <c r="B14" s="40">
        <v>6</v>
      </c>
      <c r="C14" s="51">
        <f t="shared" si="0"/>
        <v>111941.57718183698</v>
      </c>
      <c r="D14" s="51"/>
      <c r="E14" s="40"/>
      <c r="F14" s="46">
        <v>43081.166666666664</v>
      </c>
      <c r="G14" s="40" t="s">
        <v>2</v>
      </c>
      <c r="H14" s="52">
        <v>1.1768000000000001</v>
      </c>
      <c r="I14" s="52"/>
      <c r="J14" s="40">
        <v>13</v>
      </c>
      <c r="K14" s="53">
        <f t="shared" si="3"/>
        <v>3358.2473154551094</v>
      </c>
      <c r="L14" s="54"/>
      <c r="M14" s="6">
        <f>IF(J14="","",(K14/J14)/LOOKUP(RIGHT($D$2,3),定数!$A$6:$A$13,定数!$B$6:$B$13))</f>
        <v>2.15272263811225</v>
      </c>
      <c r="N14" s="40"/>
      <c r="O14" s="46">
        <v>43446.333333333336</v>
      </c>
      <c r="P14" s="52">
        <v>1.1780999999999999</v>
      </c>
      <c r="Q14" s="52"/>
      <c r="R14" s="55">
        <f>IF(P14="","",T14*M14*LOOKUP(RIGHT($D$2,3),定数!$A$6:$A$13,定数!$B$6:$B$13))</f>
        <v>-3358.2473154547401</v>
      </c>
      <c r="S14" s="55"/>
      <c r="T14" s="56">
        <f t="shared" si="4"/>
        <v>-12.999999999998568</v>
      </c>
      <c r="U14" s="56"/>
      <c r="V14" s="22">
        <f t="shared" si="1"/>
        <v>0</v>
      </c>
      <c r="W14">
        <f t="shared" si="2"/>
        <v>2</v>
      </c>
      <c r="X14" s="41">
        <f t="shared" si="5"/>
        <v>115403.68781632677</v>
      </c>
      <c r="Y14" s="42">
        <f t="shared" si="6"/>
        <v>2.9999999999999805E-2</v>
      </c>
    </row>
    <row r="15" spans="2:26" x14ac:dyDescent="0.15">
      <c r="B15" s="40">
        <v>7</v>
      </c>
      <c r="C15" s="51">
        <f t="shared" si="0"/>
        <v>108583.32986638225</v>
      </c>
      <c r="D15" s="51"/>
      <c r="E15" s="40">
        <v>2018</v>
      </c>
      <c r="F15" s="46">
        <v>43132.666666666664</v>
      </c>
      <c r="G15" s="40" t="s">
        <v>3</v>
      </c>
      <c r="H15" s="52">
        <v>1.2462</v>
      </c>
      <c r="I15" s="52"/>
      <c r="J15" s="40">
        <v>38</v>
      </c>
      <c r="K15" s="53">
        <f t="shared" si="3"/>
        <v>3257.4998959914674</v>
      </c>
      <c r="L15" s="54"/>
      <c r="M15" s="6">
        <f>IF(J15="","",(K15/J15)/LOOKUP(RIGHT($D$2,3),定数!$A$6:$A$13,定数!$B$6:$B$13))</f>
        <v>0.71436401227883051</v>
      </c>
      <c r="N15" s="40">
        <v>2018</v>
      </c>
      <c r="O15" s="46">
        <v>43132.833333333336</v>
      </c>
      <c r="P15" s="52">
        <v>1.2509999999999999</v>
      </c>
      <c r="Q15" s="52"/>
      <c r="R15" s="55">
        <f>IF(P15="","",T15*M15*LOOKUP(RIGHT($D$2,3),定数!$A$6:$A$13,定数!$B$6:$B$13))</f>
        <v>4114.7367107259906</v>
      </c>
      <c r="S15" s="55"/>
      <c r="T15" s="56">
        <f t="shared" si="4"/>
        <v>47.999999999999154</v>
      </c>
      <c r="U15" s="56"/>
      <c r="V15" s="22">
        <f t="shared" si="1"/>
        <v>1</v>
      </c>
      <c r="W15">
        <f t="shared" si="2"/>
        <v>0</v>
      </c>
      <c r="X15" s="41">
        <f t="shared" si="5"/>
        <v>115403.68781632677</v>
      </c>
      <c r="Y15" s="42">
        <f t="shared" si="6"/>
        <v>5.90999999999966E-2</v>
      </c>
    </row>
    <row r="16" spans="2:26" x14ac:dyDescent="0.15">
      <c r="B16" s="40">
        <v>8</v>
      </c>
      <c r="C16" s="51">
        <f t="shared" si="0"/>
        <v>112698.06657710824</v>
      </c>
      <c r="D16" s="51"/>
      <c r="E16" s="40"/>
      <c r="F16" s="46">
        <v>43164.75</v>
      </c>
      <c r="G16" s="40" t="s">
        <v>3</v>
      </c>
      <c r="H16" s="52">
        <v>1.2335</v>
      </c>
      <c r="I16" s="52"/>
      <c r="J16" s="40">
        <v>68</v>
      </c>
      <c r="K16" s="53">
        <f t="shared" si="3"/>
        <v>3380.9419973132472</v>
      </c>
      <c r="L16" s="54"/>
      <c r="M16" s="6">
        <f>IF(J16="","",(K16/J16)/LOOKUP(RIGHT($D$2,3),定数!$A$6:$A$13,定数!$B$6:$B$13))</f>
        <v>0.41433112712172149</v>
      </c>
      <c r="N16" s="40"/>
      <c r="O16" s="46">
        <v>43165.666666666664</v>
      </c>
      <c r="P16" s="52">
        <v>1.2418</v>
      </c>
      <c r="Q16" s="52"/>
      <c r="R16" s="55">
        <f>IF(P16="","",T16*M16*LOOKUP(RIGHT($D$2,3),定数!$A$6:$A$13,定数!$B$6:$B$13))</f>
        <v>4126.7380261323333</v>
      </c>
      <c r="S16" s="55"/>
      <c r="T16" s="56">
        <f t="shared" si="4"/>
        <v>82.999999999999744</v>
      </c>
      <c r="U16" s="56"/>
      <c r="V16" s="22">
        <f t="shared" si="1"/>
        <v>2</v>
      </c>
      <c r="W16">
        <f t="shared" si="2"/>
        <v>0</v>
      </c>
      <c r="X16" s="41">
        <f t="shared" si="5"/>
        <v>115403.68781632677</v>
      </c>
      <c r="Y16" s="42">
        <f t="shared" si="6"/>
        <v>2.3444842105260211E-2</v>
      </c>
    </row>
    <row r="17" spans="2:25" x14ac:dyDescent="0.15">
      <c r="B17" s="40">
        <v>9</v>
      </c>
      <c r="C17" s="51">
        <f t="shared" si="0"/>
        <v>116824.80460324057</v>
      </c>
      <c r="D17" s="51"/>
      <c r="E17" s="40"/>
      <c r="F17" s="46">
        <v>43165.5</v>
      </c>
      <c r="G17" s="40" t="s">
        <v>3</v>
      </c>
      <c r="H17" s="52">
        <v>1.2356</v>
      </c>
      <c r="I17" s="52"/>
      <c r="J17" s="40">
        <v>29</v>
      </c>
      <c r="K17" s="53">
        <f t="shared" si="3"/>
        <v>3504.7441380972168</v>
      </c>
      <c r="L17" s="54"/>
      <c r="M17" s="6">
        <f>IF(J17="","",(K17/J17)/LOOKUP(RIGHT($D$2,3),定数!$A$6:$A$13,定数!$B$6:$B$13))</f>
        <v>1.0071103845106946</v>
      </c>
      <c r="N17" s="40"/>
      <c r="O17" s="46">
        <v>43165.5</v>
      </c>
      <c r="P17" s="52">
        <v>1.2391000000000001</v>
      </c>
      <c r="Q17" s="52"/>
      <c r="R17" s="55">
        <f>IF(P17="","",T17*M17*LOOKUP(RIGHT($D$2,3),定数!$A$6:$A$13,定数!$B$6:$B$13))</f>
        <v>4229.8636149449876</v>
      </c>
      <c r="S17" s="55"/>
      <c r="T17" s="56">
        <f t="shared" si="4"/>
        <v>35.000000000000583</v>
      </c>
      <c r="U17" s="56"/>
      <c r="V17" s="22">
        <f t="shared" si="1"/>
        <v>3</v>
      </c>
      <c r="W17">
        <f t="shared" si="2"/>
        <v>0</v>
      </c>
      <c r="X17" s="41">
        <f t="shared" si="5"/>
        <v>116824.80460324057</v>
      </c>
      <c r="Y17" s="42">
        <f t="shared" si="6"/>
        <v>0</v>
      </c>
    </row>
    <row r="18" spans="2:25" x14ac:dyDescent="0.15">
      <c r="B18" s="40">
        <v>10</v>
      </c>
      <c r="C18" s="51">
        <f t="shared" si="0"/>
        <v>121054.66821818556</v>
      </c>
      <c r="D18" s="51"/>
      <c r="E18" s="40"/>
      <c r="F18" s="46">
        <v>43202</v>
      </c>
      <c r="G18" s="40" t="s">
        <v>3</v>
      </c>
      <c r="H18" s="52">
        <v>1.2378</v>
      </c>
      <c r="I18" s="52"/>
      <c r="J18" s="40">
        <v>32</v>
      </c>
      <c r="K18" s="53">
        <f t="shared" si="3"/>
        <v>3631.6400465455667</v>
      </c>
      <c r="L18" s="54"/>
      <c r="M18" s="6">
        <f>IF(J18="","",(K18/J18)/LOOKUP(RIGHT($D$2,3),定数!$A$6:$A$13,定数!$B$6:$B$13))</f>
        <v>0.94573959545457464</v>
      </c>
      <c r="N18" s="40"/>
      <c r="O18" s="46">
        <v>43202.333333333336</v>
      </c>
      <c r="P18" s="52">
        <v>1.2345999999999999</v>
      </c>
      <c r="Q18" s="52"/>
      <c r="R18" s="55">
        <f>IF(P18="","",T18*M18*LOOKUP(RIGHT($D$2,3),定数!$A$6:$A$13,定数!$B$6:$B$13))</f>
        <v>-3631.6400465456709</v>
      </c>
      <c r="S18" s="55"/>
      <c r="T18" s="56">
        <f t="shared" si="4"/>
        <v>-32.000000000000917</v>
      </c>
      <c r="U18" s="56"/>
      <c r="V18" s="22">
        <f t="shared" si="1"/>
        <v>0</v>
      </c>
      <c r="W18">
        <f t="shared" si="2"/>
        <v>1</v>
      </c>
      <c r="X18" s="41">
        <f t="shared" si="5"/>
        <v>121054.66821818556</v>
      </c>
      <c r="Y18" s="42">
        <f t="shared" si="6"/>
        <v>0</v>
      </c>
    </row>
    <row r="19" spans="2:25" x14ac:dyDescent="0.15">
      <c r="B19" s="40">
        <v>11</v>
      </c>
      <c r="C19" s="51">
        <f t="shared" si="0"/>
        <v>117423.02817163989</v>
      </c>
      <c r="D19" s="51"/>
      <c r="E19" s="40"/>
      <c r="F19" s="46">
        <v>43222.666666666664</v>
      </c>
      <c r="G19" s="40" t="s">
        <v>2</v>
      </c>
      <c r="H19" s="52">
        <v>1.1990000000000001</v>
      </c>
      <c r="I19" s="52"/>
      <c r="J19" s="40">
        <v>43</v>
      </c>
      <c r="K19" s="53">
        <f t="shared" si="3"/>
        <v>3522.6908451491968</v>
      </c>
      <c r="L19" s="54"/>
      <c r="M19" s="6">
        <f>IF(J19="","",(K19/J19)/LOOKUP(RIGHT($D$2,3),定数!$A$6:$A$13,定数!$B$6:$B$13))</f>
        <v>0.68269202425372033</v>
      </c>
      <c r="N19" s="40"/>
      <c r="O19" s="46">
        <v>43224.666666666664</v>
      </c>
      <c r="P19" s="52">
        <v>1.1937</v>
      </c>
      <c r="Q19" s="52"/>
      <c r="R19" s="55">
        <f>IF(P19="","",T19*M19*LOOKUP(RIGHT($D$2,3),定数!$A$6:$A$13,定数!$B$6:$B$13))</f>
        <v>4341.9212742537284</v>
      </c>
      <c r="S19" s="55"/>
      <c r="T19" s="56">
        <f t="shared" si="4"/>
        <v>53.000000000000824</v>
      </c>
      <c r="U19" s="56"/>
      <c r="V19" s="22">
        <f t="shared" si="1"/>
        <v>1</v>
      </c>
      <c r="W19">
        <f t="shared" si="2"/>
        <v>0</v>
      </c>
      <c r="X19" s="41">
        <f t="shared" si="5"/>
        <v>121054.66821818556</v>
      </c>
      <c r="Y19" s="42">
        <f t="shared" si="6"/>
        <v>3.0000000000000804E-2</v>
      </c>
    </row>
    <row r="20" spans="2:25" x14ac:dyDescent="0.15">
      <c r="B20" s="40">
        <v>12</v>
      </c>
      <c r="C20" s="51">
        <f t="shared" si="0"/>
        <v>121764.94944589362</v>
      </c>
      <c r="D20" s="51"/>
      <c r="E20" s="40"/>
      <c r="F20" s="46">
        <v>43224.666666666664</v>
      </c>
      <c r="G20" s="40" t="s">
        <v>2</v>
      </c>
      <c r="H20" s="52">
        <v>1.1938</v>
      </c>
      <c r="I20" s="52"/>
      <c r="J20" s="40">
        <v>89</v>
      </c>
      <c r="K20" s="53">
        <f t="shared" si="3"/>
        <v>3652.9484833768088</v>
      </c>
      <c r="L20" s="54"/>
      <c r="M20" s="6">
        <f>IF(J20="","",(K20/J20)/LOOKUP(RIGHT($D$2,3),定数!$A$6:$A$13,定数!$B$6:$B$13))</f>
        <v>0.3420363748480158</v>
      </c>
      <c r="N20" s="40"/>
      <c r="O20" s="46">
        <v>43229.333333333336</v>
      </c>
      <c r="P20" s="52">
        <v>1.1827000000000001</v>
      </c>
      <c r="Q20" s="52"/>
      <c r="R20" s="55">
        <f>IF(P20="","",T20*M20*LOOKUP(RIGHT($D$2,3),定数!$A$6:$A$13,定数!$B$6:$B$13))</f>
        <v>4555.9245129755245</v>
      </c>
      <c r="S20" s="55"/>
      <c r="T20" s="56">
        <f t="shared" si="4"/>
        <v>110.99999999999888</v>
      </c>
      <c r="U20" s="56"/>
      <c r="V20" s="22">
        <f t="shared" si="1"/>
        <v>2</v>
      </c>
      <c r="W20">
        <f t="shared" si="2"/>
        <v>0</v>
      </c>
      <c r="X20" s="41">
        <f t="shared" si="5"/>
        <v>121764.94944589362</v>
      </c>
      <c r="Y20" s="42">
        <f t="shared" si="6"/>
        <v>0</v>
      </c>
    </row>
    <row r="21" spans="2:25" x14ac:dyDescent="0.15">
      <c r="B21" s="40">
        <v>13</v>
      </c>
      <c r="C21" s="51">
        <f t="shared" si="0"/>
        <v>126320.87395886915</v>
      </c>
      <c r="D21" s="51"/>
      <c r="E21" s="40"/>
      <c r="F21" s="46">
        <v>43224.666666666664</v>
      </c>
      <c r="G21" s="40" t="s">
        <v>2</v>
      </c>
      <c r="H21" s="52">
        <v>1.1953</v>
      </c>
      <c r="I21" s="52"/>
      <c r="J21" s="40">
        <v>42</v>
      </c>
      <c r="K21" s="53">
        <f t="shared" si="3"/>
        <v>3789.6262187660745</v>
      </c>
      <c r="L21" s="54"/>
      <c r="M21" s="6">
        <f>IF(J21="","",(K21/J21)/LOOKUP(RIGHT($D$2,3),定数!$A$6:$A$13,定数!$B$6:$B$13))</f>
        <v>0.75190996404088783</v>
      </c>
      <c r="N21" s="40"/>
      <c r="O21" s="46">
        <v>43227.5</v>
      </c>
      <c r="P21" s="52">
        <v>1.19</v>
      </c>
      <c r="Q21" s="52"/>
      <c r="R21" s="55">
        <f>IF(P21="","",T21*M21*LOOKUP(RIGHT($D$2,3),定数!$A$6:$A$13,定数!$B$6:$B$13))</f>
        <v>4782.1473713001205</v>
      </c>
      <c r="S21" s="55"/>
      <c r="T21" s="56">
        <f t="shared" si="4"/>
        <v>53.000000000000824</v>
      </c>
      <c r="U21" s="56"/>
      <c r="V21" s="22">
        <f t="shared" si="1"/>
        <v>3</v>
      </c>
      <c r="W21">
        <f t="shared" si="2"/>
        <v>0</v>
      </c>
      <c r="X21" s="41">
        <f t="shared" si="5"/>
        <v>126320.87395886915</v>
      </c>
      <c r="Y21" s="42">
        <f t="shared" si="6"/>
        <v>0</v>
      </c>
    </row>
    <row r="22" spans="2:25" x14ac:dyDescent="0.15">
      <c r="B22" s="40">
        <v>14</v>
      </c>
      <c r="C22" s="51">
        <f t="shared" si="0"/>
        <v>131103.02133016929</v>
      </c>
      <c r="D22" s="51"/>
      <c r="E22" s="40"/>
      <c r="F22" s="46">
        <v>43231.5</v>
      </c>
      <c r="G22" s="40" t="s">
        <v>3</v>
      </c>
      <c r="H22" s="52">
        <v>1.1914</v>
      </c>
      <c r="I22" s="52"/>
      <c r="J22" s="40">
        <v>24</v>
      </c>
      <c r="K22" s="53">
        <f t="shared" si="3"/>
        <v>3933.0906399050782</v>
      </c>
      <c r="L22" s="54"/>
      <c r="M22" s="6">
        <f>IF(J22="","",(K22/J22)/LOOKUP(RIGHT($D$2,3),定数!$A$6:$A$13,定数!$B$6:$B$13))</f>
        <v>1.3656564721892634</v>
      </c>
      <c r="N22" s="40"/>
      <c r="O22" s="46">
        <v>43234.333333333336</v>
      </c>
      <c r="P22" s="52">
        <v>1.1970000000000001</v>
      </c>
      <c r="Q22" s="52"/>
      <c r="R22" s="55">
        <f>IF(P22="","",T22*M22*LOOKUP(RIGHT($D$2,3),定数!$A$6:$A$13,定数!$B$6:$B$13))</f>
        <v>9177.2114931119322</v>
      </c>
      <c r="S22" s="55"/>
      <c r="T22" s="56">
        <f t="shared" si="4"/>
        <v>56.000000000000497</v>
      </c>
      <c r="U22" s="56"/>
      <c r="V22" s="22">
        <f t="shared" si="1"/>
        <v>4</v>
      </c>
      <c r="W22">
        <f t="shared" si="2"/>
        <v>0</v>
      </c>
      <c r="X22" s="41">
        <f t="shared" si="5"/>
        <v>131103.02133016929</v>
      </c>
      <c r="Y22" s="42">
        <f t="shared" si="6"/>
        <v>0</v>
      </c>
    </row>
    <row r="23" spans="2:25" x14ac:dyDescent="0.15">
      <c r="B23" s="40">
        <v>15</v>
      </c>
      <c r="C23" s="51">
        <f t="shared" si="0"/>
        <v>140280.23282328123</v>
      </c>
      <c r="D23" s="51"/>
      <c r="E23" s="40"/>
      <c r="F23" s="46">
        <v>43238.5</v>
      </c>
      <c r="G23" s="40" t="s">
        <v>2</v>
      </c>
      <c r="H23" s="52">
        <v>1.1802999999999999</v>
      </c>
      <c r="I23" s="52"/>
      <c r="J23" s="40">
        <v>20</v>
      </c>
      <c r="K23" s="53">
        <f t="shared" si="3"/>
        <v>4208.4069846984366</v>
      </c>
      <c r="L23" s="54"/>
      <c r="M23" s="6">
        <f>IF(J23="","",(K23/J23)/LOOKUP(RIGHT($D$2,3),定数!$A$6:$A$13,定数!$B$6:$B$13))</f>
        <v>1.7535029102910153</v>
      </c>
      <c r="N23" s="40"/>
      <c r="O23" s="46">
        <v>43238.333333333336</v>
      </c>
      <c r="P23" s="52">
        <v>1.1778999999999999</v>
      </c>
      <c r="Q23" s="52"/>
      <c r="R23" s="55">
        <f>IF(P23="","",T23*M23*LOOKUP(RIGHT($D$2,3),定数!$A$6:$A$13,定数!$B$6:$B$13))</f>
        <v>5050.0883816380347</v>
      </c>
      <c r="S23" s="55"/>
      <c r="T23" s="56">
        <f t="shared" si="4"/>
        <v>23.999999999999577</v>
      </c>
      <c r="U23" s="56"/>
      <c r="V23" t="str">
        <f t="shared" ref="V23:W74" si="7">IF(S23&lt;&gt;"",IF(S23&lt;0,1+V22,0),"")</f>
        <v/>
      </c>
      <c r="W23">
        <f t="shared" si="2"/>
        <v>0</v>
      </c>
      <c r="X23" s="41">
        <f t="shared" si="5"/>
        <v>140280.23282328123</v>
      </c>
      <c r="Y23" s="42">
        <f t="shared" si="6"/>
        <v>0</v>
      </c>
    </row>
    <row r="24" spans="2:25" x14ac:dyDescent="0.15">
      <c r="B24" s="40">
        <v>16</v>
      </c>
      <c r="C24" s="51">
        <f t="shared" si="0"/>
        <v>145330.32120491925</v>
      </c>
      <c r="D24" s="51"/>
      <c r="E24" s="48"/>
      <c r="F24" s="46">
        <v>43252.5</v>
      </c>
      <c r="G24" s="48" t="s">
        <v>3</v>
      </c>
      <c r="H24" s="52">
        <v>1.1698999999999999</v>
      </c>
      <c r="I24" s="52"/>
      <c r="J24" s="48">
        <v>59</v>
      </c>
      <c r="K24" s="53">
        <f t="shared" si="3"/>
        <v>4359.9096361475777</v>
      </c>
      <c r="L24" s="54"/>
      <c r="M24" s="6">
        <f>IF(J24="","",(K24/J24)/LOOKUP(RIGHT($D$2,3),定数!$A$6:$A$13,定数!$B$6:$B$13))</f>
        <v>0.61580644578355626</v>
      </c>
      <c r="N24" s="48"/>
      <c r="O24" s="46">
        <v>43252.666666666664</v>
      </c>
      <c r="P24" s="52">
        <v>1.1639999999999999</v>
      </c>
      <c r="Q24" s="52"/>
      <c r="R24" s="55">
        <f>IF(P24="","",T24*M24*LOOKUP(RIGHT($D$2,3),定数!$A$6:$A$13,定数!$B$6:$B$13))</f>
        <v>-4359.9096361475904</v>
      </c>
      <c r="S24" s="55"/>
      <c r="T24" s="56">
        <f t="shared" si="4"/>
        <v>-59.000000000000163</v>
      </c>
      <c r="U24" s="56"/>
      <c r="V24" t="str">
        <f t="shared" si="7"/>
        <v/>
      </c>
      <c r="W24">
        <f t="shared" si="2"/>
        <v>1</v>
      </c>
      <c r="X24" s="41">
        <f t="shared" si="5"/>
        <v>145330.32120491925</v>
      </c>
      <c r="Y24" s="42">
        <f t="shared" si="6"/>
        <v>0</v>
      </c>
    </row>
    <row r="25" spans="2:25" x14ac:dyDescent="0.15">
      <c r="B25" s="40">
        <v>17</v>
      </c>
      <c r="C25" s="51">
        <f t="shared" si="0"/>
        <v>140970.41156877167</v>
      </c>
      <c r="D25" s="51"/>
      <c r="E25" s="40"/>
      <c r="F25" s="46">
        <v>43276.5</v>
      </c>
      <c r="G25" s="40" t="s">
        <v>3</v>
      </c>
      <c r="H25" s="52">
        <v>1.1671</v>
      </c>
      <c r="I25" s="52"/>
      <c r="J25" s="40">
        <v>44</v>
      </c>
      <c r="K25" s="53">
        <f t="shared" si="3"/>
        <v>4229.1123470631501</v>
      </c>
      <c r="L25" s="54"/>
      <c r="M25" s="6">
        <f>IF(J25="","",(K25/J25)/LOOKUP(RIGHT($D$2,3),定数!$A$6:$A$13,定数!$B$6:$B$13))</f>
        <v>0.80096824754983909</v>
      </c>
      <c r="N25" s="40"/>
      <c r="O25" s="46">
        <v>43278.333333333336</v>
      </c>
      <c r="P25" s="52">
        <v>1.1627000000000001</v>
      </c>
      <c r="Q25" s="52"/>
      <c r="R25" s="55">
        <f>IF(P25="","",T25*M25*LOOKUP(RIGHT($D$2,3),定数!$A$6:$A$13,定数!$B$6:$B$13))</f>
        <v>-4229.112347063111</v>
      </c>
      <c r="S25" s="55"/>
      <c r="T25" s="56">
        <f t="shared" si="4"/>
        <v>-43.999999999999595</v>
      </c>
      <c r="U25" s="56"/>
      <c r="V25" t="str">
        <f t="shared" si="7"/>
        <v/>
      </c>
      <c r="W25">
        <f t="shared" si="2"/>
        <v>2</v>
      </c>
      <c r="X25" s="41">
        <f t="shared" si="5"/>
        <v>145330.32120491925</v>
      </c>
      <c r="Y25" s="42">
        <f t="shared" si="6"/>
        <v>3.0000000000000027E-2</v>
      </c>
    </row>
    <row r="26" spans="2:25" x14ac:dyDescent="0.15">
      <c r="B26" s="40">
        <v>18</v>
      </c>
      <c r="C26" s="51">
        <f t="shared" si="0"/>
        <v>136741.29922170856</v>
      </c>
      <c r="D26" s="51"/>
      <c r="E26" s="48"/>
      <c r="F26" s="46">
        <v>43279.666666666664</v>
      </c>
      <c r="G26" s="48" t="s">
        <v>2</v>
      </c>
      <c r="H26" s="52">
        <v>1.1553</v>
      </c>
      <c r="I26" s="52"/>
      <c r="J26" s="48">
        <v>49</v>
      </c>
      <c r="K26" s="53">
        <f t="shared" si="3"/>
        <v>4102.238976651257</v>
      </c>
      <c r="L26" s="54"/>
      <c r="M26" s="6">
        <f>IF(J26="","",(K26/J26)/LOOKUP(RIGHT($D$2,3),定数!$A$6:$A$13,定数!$B$6:$B$13))</f>
        <v>0.69765968990667626</v>
      </c>
      <c r="N26" s="48"/>
      <c r="O26" s="46">
        <v>43280.166666666664</v>
      </c>
      <c r="P26" s="52">
        <v>1.1601999999999999</v>
      </c>
      <c r="Q26" s="52"/>
      <c r="R26" s="55">
        <f>IF(P26="","",T26*M26*LOOKUP(RIGHT($D$2,3),定数!$A$6:$A$13,定数!$B$6:$B$13))</f>
        <v>-4102.2389766511769</v>
      </c>
      <c r="S26" s="55"/>
      <c r="T26" s="56">
        <f t="shared" si="4"/>
        <v>-48.999999999999048</v>
      </c>
      <c r="U26" s="56"/>
      <c r="V26" t="str">
        <f t="shared" si="7"/>
        <v/>
      </c>
      <c r="W26">
        <f t="shared" si="2"/>
        <v>3</v>
      </c>
      <c r="X26" s="41">
        <f t="shared" si="5"/>
        <v>145330.32120491925</v>
      </c>
      <c r="Y26" s="42">
        <f t="shared" si="6"/>
        <v>5.9099999999999819E-2</v>
      </c>
    </row>
    <row r="27" spans="2:25" x14ac:dyDescent="0.15">
      <c r="B27" s="40">
        <v>19</v>
      </c>
      <c r="C27" s="51">
        <f t="shared" si="0"/>
        <v>132639.06024505739</v>
      </c>
      <c r="D27" s="51"/>
      <c r="E27" s="40"/>
      <c r="F27" s="46">
        <v>43326.666666666664</v>
      </c>
      <c r="G27" s="40" t="s">
        <v>2</v>
      </c>
      <c r="H27" s="52">
        <v>1.1379999999999999</v>
      </c>
      <c r="I27" s="52"/>
      <c r="J27" s="40">
        <v>39</v>
      </c>
      <c r="K27" s="53">
        <f t="shared" si="3"/>
        <v>3979.1718073517218</v>
      </c>
      <c r="L27" s="54"/>
      <c r="M27" s="6">
        <f>IF(J27="","",(K27/J27)/LOOKUP(RIGHT($D$2,3),定数!$A$6:$A$13,定数!$B$6:$B$13))</f>
        <v>0.85025038618626536</v>
      </c>
      <c r="N27" s="40"/>
      <c r="O27" s="46">
        <v>43326.833333333336</v>
      </c>
      <c r="P27" s="52">
        <v>1.1331</v>
      </c>
      <c r="Q27" s="52"/>
      <c r="R27" s="55">
        <f>IF(P27="","",T27*M27*LOOKUP(RIGHT($D$2,3),定数!$A$6:$A$13,定数!$B$6:$B$13))</f>
        <v>4999.4722707751425</v>
      </c>
      <c r="S27" s="55"/>
      <c r="T27" s="56">
        <f t="shared" si="4"/>
        <v>48.999999999999048</v>
      </c>
      <c r="U27" s="56"/>
      <c r="V27" t="str">
        <f t="shared" si="7"/>
        <v/>
      </c>
      <c r="W27">
        <f t="shared" si="2"/>
        <v>0</v>
      </c>
      <c r="X27" s="41">
        <f t="shared" si="5"/>
        <v>145330.32120491925</v>
      </c>
      <c r="Y27" s="42">
        <f t="shared" si="6"/>
        <v>8.7326999999999155E-2</v>
      </c>
    </row>
    <row r="28" spans="2:25" x14ac:dyDescent="0.15">
      <c r="B28" s="40">
        <v>20</v>
      </c>
      <c r="C28" s="51">
        <f t="shared" si="0"/>
        <v>137638.53251583254</v>
      </c>
      <c r="D28" s="51"/>
      <c r="E28" s="40"/>
      <c r="F28" s="46">
        <v>43342</v>
      </c>
      <c r="G28" s="40" t="s">
        <v>3</v>
      </c>
      <c r="H28" s="52">
        <v>1.171</v>
      </c>
      <c r="I28" s="52"/>
      <c r="J28" s="40">
        <v>20</v>
      </c>
      <c r="K28" s="53">
        <f t="shared" si="3"/>
        <v>4129.155975474976</v>
      </c>
      <c r="L28" s="54"/>
      <c r="M28" s="6">
        <f>IF(J28="","",(K28/J28)/LOOKUP(RIGHT($D$2,3),定数!$A$6:$A$13,定数!$B$6:$B$13))</f>
        <v>1.7204816564479066</v>
      </c>
      <c r="N28" s="40"/>
      <c r="O28" s="46">
        <v>43342.333333333336</v>
      </c>
      <c r="P28" s="52">
        <v>1.169</v>
      </c>
      <c r="Q28" s="52"/>
      <c r="R28" s="55">
        <f>IF(P28="","",T28*M28*LOOKUP(RIGHT($D$2,3),定数!$A$6:$A$13,定数!$B$6:$B$13))</f>
        <v>-4129.1559754749796</v>
      </c>
      <c r="S28" s="55"/>
      <c r="T28" s="56">
        <f t="shared" si="4"/>
        <v>-20.000000000000018</v>
      </c>
      <c r="U28" s="56"/>
      <c r="V28" t="str">
        <f t="shared" si="7"/>
        <v/>
      </c>
      <c r="W28">
        <f t="shared" si="2"/>
        <v>1</v>
      </c>
      <c r="X28" s="41">
        <f t="shared" si="5"/>
        <v>145330.32120491925</v>
      </c>
      <c r="Y28" s="42">
        <f t="shared" si="6"/>
        <v>5.292624846153815E-2</v>
      </c>
    </row>
    <row r="29" spans="2:25" x14ac:dyDescent="0.15">
      <c r="B29" s="40">
        <v>21</v>
      </c>
      <c r="C29" s="51">
        <f t="shared" si="0"/>
        <v>133509.37654035757</v>
      </c>
      <c r="D29" s="51"/>
      <c r="E29" s="40"/>
      <c r="F29" s="46">
        <v>43343.5</v>
      </c>
      <c r="G29" s="40" t="s">
        <v>2</v>
      </c>
      <c r="H29" s="52">
        <v>1.1691</v>
      </c>
      <c r="I29" s="52"/>
      <c r="J29" s="40">
        <v>54</v>
      </c>
      <c r="K29" s="53">
        <f t="shared" si="3"/>
        <v>4005.2812962107269</v>
      </c>
      <c r="L29" s="54"/>
      <c r="M29" s="6">
        <f>IF(J29="","",(K29/J29)/LOOKUP(RIGHT($D$2,3),定数!$A$6:$A$13,定数!$B$6:$B$13))</f>
        <v>0.61809896546461829</v>
      </c>
      <c r="N29" s="40"/>
      <c r="O29" s="46">
        <v>43343.5</v>
      </c>
      <c r="P29" s="52">
        <v>1.1637</v>
      </c>
      <c r="Q29" s="52"/>
      <c r="R29" s="55">
        <f>IF(P29="","",T29*M29*LOOKUP(RIGHT($D$2,3),定数!$A$6:$A$13,定数!$B$6:$B$13))</f>
        <v>4005.2812962107791</v>
      </c>
      <c r="S29" s="55"/>
      <c r="T29" s="56">
        <f t="shared" si="4"/>
        <v>54.000000000000711</v>
      </c>
      <c r="U29" s="56"/>
      <c r="V29" t="str">
        <f t="shared" si="7"/>
        <v/>
      </c>
      <c r="W29">
        <f t="shared" si="2"/>
        <v>0</v>
      </c>
      <c r="X29" s="41">
        <f t="shared" si="5"/>
        <v>145330.32120491925</v>
      </c>
      <c r="Y29" s="42">
        <f t="shared" si="6"/>
        <v>8.1338461007692042E-2</v>
      </c>
    </row>
    <row r="30" spans="2:25" x14ac:dyDescent="0.15">
      <c r="B30" s="40">
        <v>22</v>
      </c>
      <c r="C30" s="51">
        <f t="shared" si="0"/>
        <v>137514.65783656834</v>
      </c>
      <c r="D30" s="51"/>
      <c r="E30" s="40"/>
      <c r="F30" s="46">
        <v>43350.333333333336</v>
      </c>
      <c r="G30" s="40" t="s">
        <v>3</v>
      </c>
      <c r="H30" s="52">
        <v>1.1633</v>
      </c>
      <c r="I30" s="52"/>
      <c r="J30" s="40">
        <v>20</v>
      </c>
      <c r="K30" s="53">
        <f t="shared" si="3"/>
        <v>4125.4397350970503</v>
      </c>
      <c r="L30" s="54"/>
      <c r="M30" s="6">
        <f>IF(J30="","",(K30/J30)/LOOKUP(RIGHT($D$2,3),定数!$A$6:$A$13,定数!$B$6:$B$13))</f>
        <v>1.7189332229571044</v>
      </c>
      <c r="N30" s="40"/>
      <c r="O30" s="46">
        <v>43350.5</v>
      </c>
      <c r="P30" s="52">
        <v>1.1613</v>
      </c>
      <c r="Q30" s="52"/>
      <c r="R30" s="55">
        <f>IF(P30="","",T30*M30*LOOKUP(RIGHT($D$2,3),定数!$A$6:$A$13,定数!$B$6:$B$13))</f>
        <v>-4125.4397350970539</v>
      </c>
      <c r="S30" s="55"/>
      <c r="T30" s="56">
        <f t="shared" si="4"/>
        <v>-20.000000000000018</v>
      </c>
      <c r="U30" s="56"/>
      <c r="V30" t="str">
        <f t="shared" si="7"/>
        <v/>
      </c>
      <c r="W30">
        <f t="shared" si="2"/>
        <v>1</v>
      </c>
      <c r="X30" s="41">
        <f t="shared" si="5"/>
        <v>145330.32120491925</v>
      </c>
      <c r="Y30" s="42">
        <f t="shared" si="6"/>
        <v>5.3778614837922456E-2</v>
      </c>
    </row>
    <row r="31" spans="2:25" x14ac:dyDescent="0.15">
      <c r="B31" s="40">
        <v>23</v>
      </c>
      <c r="C31" s="51">
        <f t="shared" si="0"/>
        <v>133389.21810147128</v>
      </c>
      <c r="D31" s="51"/>
      <c r="E31" s="40"/>
      <c r="F31" s="46">
        <v>43377.333333333336</v>
      </c>
      <c r="G31" s="40" t="s">
        <v>2</v>
      </c>
      <c r="H31" s="52">
        <v>1.1498999999999999</v>
      </c>
      <c r="I31" s="52"/>
      <c r="J31" s="40">
        <v>44</v>
      </c>
      <c r="K31" s="53">
        <f t="shared" si="3"/>
        <v>4001.6765430441383</v>
      </c>
      <c r="L31" s="54"/>
      <c r="M31" s="6">
        <f>IF(J31="","",(K31/J31)/LOOKUP(RIGHT($D$2,3),定数!$A$6:$A$13,定数!$B$6:$B$13))</f>
        <v>0.75789328466745043</v>
      </c>
      <c r="N31" s="40"/>
      <c r="O31" s="46">
        <v>43378.666666666664</v>
      </c>
      <c r="P31" s="52">
        <v>1.1543000000000001</v>
      </c>
      <c r="Q31" s="52"/>
      <c r="R31" s="55">
        <f>IF(P31="","",T31*M31*LOOKUP(RIGHT($D$2,3),定数!$A$6:$A$13,定数!$B$6:$B$13))</f>
        <v>-4001.6765430443038</v>
      </c>
      <c r="S31" s="55"/>
      <c r="T31" s="56">
        <f t="shared" si="4"/>
        <v>-44.000000000001819</v>
      </c>
      <c r="U31" s="56"/>
      <c r="V31" t="str">
        <f t="shared" si="7"/>
        <v/>
      </c>
      <c r="W31">
        <f t="shared" si="2"/>
        <v>2</v>
      </c>
      <c r="X31" s="41">
        <f t="shared" si="5"/>
        <v>145330.32120491925</v>
      </c>
      <c r="Y31" s="42">
        <f t="shared" si="6"/>
        <v>8.2165256392784825E-2</v>
      </c>
    </row>
    <row r="32" spans="2:25" x14ac:dyDescent="0.15">
      <c r="B32" s="40">
        <v>24</v>
      </c>
      <c r="C32" s="51">
        <f t="shared" si="0"/>
        <v>129387.54155842698</v>
      </c>
      <c r="D32" s="51"/>
      <c r="E32" s="40"/>
      <c r="F32" s="46">
        <v>43389.5</v>
      </c>
      <c r="G32" s="40" t="s">
        <v>3</v>
      </c>
      <c r="H32" s="52">
        <v>1.159</v>
      </c>
      <c r="I32" s="52"/>
      <c r="J32" s="40">
        <v>25</v>
      </c>
      <c r="K32" s="53">
        <f t="shared" si="3"/>
        <v>3881.626246752809</v>
      </c>
      <c r="L32" s="54"/>
      <c r="M32" s="6">
        <f>IF(J32="","",(K32/J32)/LOOKUP(RIGHT($D$2,3),定数!$A$6:$A$13,定数!$B$6:$B$13))</f>
        <v>1.2938754155842698</v>
      </c>
      <c r="N32" s="40"/>
      <c r="O32" s="46">
        <v>43390.166666666664</v>
      </c>
      <c r="P32" s="52">
        <v>1.1565000000000001</v>
      </c>
      <c r="Q32" s="52"/>
      <c r="R32" s="55">
        <f>IF(P32="","",T32*M32*LOOKUP(RIGHT($D$2,3),定数!$A$6:$A$13,定数!$B$6:$B$13))</f>
        <v>-3881.6262467527267</v>
      </c>
      <c r="S32" s="55"/>
      <c r="T32" s="56">
        <f t="shared" si="4"/>
        <v>-24.999999999999467</v>
      </c>
      <c r="U32" s="56"/>
      <c r="V32" t="str">
        <f t="shared" si="7"/>
        <v/>
      </c>
      <c r="W32">
        <f t="shared" si="2"/>
        <v>3</v>
      </c>
      <c r="X32" s="41">
        <f t="shared" si="5"/>
        <v>145330.32120491925</v>
      </c>
      <c r="Y32" s="42">
        <f t="shared" si="6"/>
        <v>0.1097002987010024</v>
      </c>
    </row>
    <row r="33" spans="2:25" x14ac:dyDescent="0.15">
      <c r="B33" s="40">
        <v>25</v>
      </c>
      <c r="C33" s="51">
        <f t="shared" si="0"/>
        <v>125505.91531167425</v>
      </c>
      <c r="D33" s="51"/>
      <c r="E33" s="40"/>
      <c r="F33" s="46">
        <v>43403.333333333336</v>
      </c>
      <c r="G33" s="40" t="s">
        <v>2</v>
      </c>
      <c r="H33" s="52">
        <v>1.1369</v>
      </c>
      <c r="I33" s="52"/>
      <c r="J33" s="40">
        <v>48</v>
      </c>
      <c r="K33" s="53">
        <f t="shared" si="3"/>
        <v>3765.1774593502273</v>
      </c>
      <c r="L33" s="54"/>
      <c r="M33" s="6">
        <f>IF(J33="","",(K33/J33)/LOOKUP(RIGHT($D$2,3),定数!$A$6:$A$13,定数!$B$6:$B$13))</f>
        <v>0.65367664224830335</v>
      </c>
      <c r="N33" s="40"/>
      <c r="O33" s="46">
        <v>43404.666666666664</v>
      </c>
      <c r="P33" s="52">
        <v>1.1309</v>
      </c>
      <c r="Q33" s="52"/>
      <c r="R33" s="55">
        <f>IF(P33="","",T33*M33*LOOKUP(RIGHT($D$2,3),定数!$A$6:$A$13,定数!$B$6:$B$13))</f>
        <v>4706.4718241877881</v>
      </c>
      <c r="S33" s="55"/>
      <c r="T33" s="56">
        <f t="shared" si="4"/>
        <v>60.000000000000057</v>
      </c>
      <c r="U33" s="56"/>
      <c r="V33" t="str">
        <f t="shared" si="7"/>
        <v/>
      </c>
      <c r="W33">
        <f t="shared" si="2"/>
        <v>0</v>
      </c>
      <c r="X33" s="41">
        <f t="shared" si="5"/>
        <v>145330.32120491925</v>
      </c>
      <c r="Y33" s="42">
        <f t="shared" si="6"/>
        <v>0.1364092897399718</v>
      </c>
    </row>
    <row r="34" spans="2:25" x14ac:dyDescent="0.15">
      <c r="B34" s="40">
        <v>26</v>
      </c>
      <c r="C34" s="51">
        <f t="shared" si="0"/>
        <v>130212.38713586204</v>
      </c>
      <c r="D34" s="51"/>
      <c r="E34" s="40"/>
      <c r="F34" s="46">
        <v>43404.5</v>
      </c>
      <c r="G34" s="40" t="s">
        <v>2</v>
      </c>
      <c r="H34" s="52">
        <v>1.133</v>
      </c>
      <c r="I34" s="52"/>
      <c r="J34" s="40">
        <v>31</v>
      </c>
      <c r="K34" s="53">
        <f t="shared" si="3"/>
        <v>3906.3716140758611</v>
      </c>
      <c r="L34" s="54"/>
      <c r="M34" s="6">
        <f>IF(J34="","",(K34/J34)/LOOKUP(RIGHT($D$2,3),定数!$A$6:$A$13,定数!$B$6:$B$13))</f>
        <v>1.0500998962569519</v>
      </c>
      <c r="N34" s="40"/>
      <c r="O34" s="46">
        <v>43405.333333333336</v>
      </c>
      <c r="P34" s="52">
        <v>1.1361000000000001</v>
      </c>
      <c r="Q34" s="52"/>
      <c r="R34" s="55">
        <f>IF(P34="","",T34*M34*LOOKUP(RIGHT($D$2,3),定数!$A$6:$A$13,定数!$B$6:$B$13))</f>
        <v>-3906.3716140759907</v>
      </c>
      <c r="S34" s="55"/>
      <c r="T34" s="56">
        <f t="shared" si="4"/>
        <v>-31.000000000001027</v>
      </c>
      <c r="U34" s="56"/>
      <c r="V34" t="str">
        <f t="shared" si="7"/>
        <v/>
      </c>
      <c r="W34">
        <f t="shared" si="2"/>
        <v>1</v>
      </c>
      <c r="X34" s="41">
        <f t="shared" si="5"/>
        <v>145330.32120491925</v>
      </c>
      <c r="Y34" s="42">
        <f t="shared" si="6"/>
        <v>0.10402463810522078</v>
      </c>
    </row>
    <row r="35" spans="2:25" x14ac:dyDescent="0.15">
      <c r="B35" s="40">
        <v>27</v>
      </c>
      <c r="C35" s="51">
        <f t="shared" si="0"/>
        <v>126306.01552178604</v>
      </c>
      <c r="D35" s="51"/>
      <c r="E35" s="40"/>
      <c r="F35" s="46">
        <v>43405.5</v>
      </c>
      <c r="G35" s="40" t="s">
        <v>3</v>
      </c>
      <c r="H35" s="52">
        <v>1.1464000000000001</v>
      </c>
      <c r="I35" s="52"/>
      <c r="J35" s="40">
        <v>63</v>
      </c>
      <c r="K35" s="53">
        <f t="shared" si="3"/>
        <v>3789.180465653581</v>
      </c>
      <c r="L35" s="54"/>
      <c r="M35" s="6">
        <f>IF(J35="","",(K35/J35)/LOOKUP(RIGHT($D$2,3),定数!$A$6:$A$13,定数!$B$6:$B$13))</f>
        <v>0.50121434730867476</v>
      </c>
      <c r="N35" s="40"/>
      <c r="O35" s="46">
        <v>43455.5</v>
      </c>
      <c r="P35" s="52">
        <v>1.1400999999999999</v>
      </c>
      <c r="Q35" s="52"/>
      <c r="R35" s="55">
        <f>IF(P35="","",T35*M35*LOOKUP(RIGHT($D$2,3),定数!$A$6:$A$13,定数!$B$6:$B$13))</f>
        <v>-3789.1804656536983</v>
      </c>
      <c r="S35" s="55"/>
      <c r="T35" s="56">
        <f t="shared" si="4"/>
        <v>-63.000000000001947</v>
      </c>
      <c r="U35" s="56"/>
      <c r="V35" t="str">
        <f t="shared" si="7"/>
        <v/>
      </c>
      <c r="W35">
        <f t="shared" si="2"/>
        <v>2</v>
      </c>
      <c r="X35" s="41">
        <f t="shared" si="5"/>
        <v>145330.32120491925</v>
      </c>
      <c r="Y35" s="42">
        <f t="shared" si="6"/>
        <v>0.130903898962065</v>
      </c>
    </row>
    <row r="36" spans="2:25" x14ac:dyDescent="0.15">
      <c r="B36" s="40">
        <v>28</v>
      </c>
      <c r="C36" s="51">
        <f t="shared" si="0"/>
        <v>122516.83505613235</v>
      </c>
      <c r="D36" s="51"/>
      <c r="E36" s="40">
        <v>2019</v>
      </c>
      <c r="F36" s="46">
        <v>43467.333333333336</v>
      </c>
      <c r="G36" s="40" t="s">
        <v>3</v>
      </c>
      <c r="H36" s="52">
        <v>1.1458999999999999</v>
      </c>
      <c r="I36" s="52"/>
      <c r="J36" s="40">
        <v>35</v>
      </c>
      <c r="K36" s="53">
        <f t="shared" si="3"/>
        <v>3675.5050516839701</v>
      </c>
      <c r="L36" s="54"/>
      <c r="M36" s="6">
        <f>IF(J36="","",(K36/J36)/LOOKUP(RIGHT($D$2,3),定数!$A$6:$A$13,定数!$B$6:$B$13))</f>
        <v>0.87512025040094521</v>
      </c>
      <c r="N36" s="40">
        <v>2019</v>
      </c>
      <c r="O36" s="46">
        <v>43467.333333333336</v>
      </c>
      <c r="P36" s="52">
        <v>1.1424000000000001</v>
      </c>
      <c r="Q36" s="52"/>
      <c r="R36" s="55">
        <f>IF(P36="","",T36*M36*LOOKUP(RIGHT($D$2,3),定数!$A$6:$A$13,定数!$B$6:$B$13))</f>
        <v>-3675.5050516837982</v>
      </c>
      <c r="S36" s="55"/>
      <c r="T36" s="56">
        <f t="shared" si="4"/>
        <v>-34.999999999998366</v>
      </c>
      <c r="U36" s="56"/>
      <c r="V36" t="str">
        <f t="shared" si="7"/>
        <v/>
      </c>
      <c r="W36">
        <f t="shared" si="2"/>
        <v>3</v>
      </c>
      <c r="X36" s="41">
        <f t="shared" si="5"/>
        <v>145330.32120491925</v>
      </c>
      <c r="Y36" s="42">
        <f t="shared" si="6"/>
        <v>0.15697678199320386</v>
      </c>
    </row>
    <row r="37" spans="2:25" x14ac:dyDescent="0.15">
      <c r="B37" s="40">
        <v>29</v>
      </c>
      <c r="C37" s="51">
        <f t="shared" si="0"/>
        <v>118841.33000444855</v>
      </c>
      <c r="D37" s="51"/>
      <c r="E37" s="40"/>
      <c r="F37" s="46">
        <v>43474.666666666664</v>
      </c>
      <c r="G37" s="40" t="s">
        <v>3</v>
      </c>
      <c r="H37" s="52">
        <v>1.1464000000000001</v>
      </c>
      <c r="I37" s="52"/>
      <c r="J37" s="40">
        <v>26</v>
      </c>
      <c r="K37" s="53">
        <f t="shared" si="3"/>
        <v>3565.2399001334566</v>
      </c>
      <c r="L37" s="54"/>
      <c r="M37" s="6">
        <f>IF(J37="","",(K37/J37)/LOOKUP(RIGHT($D$2,3),定数!$A$6:$A$13,定数!$B$6:$B$13))</f>
        <v>1.1427050961966208</v>
      </c>
      <c r="N37" s="40"/>
      <c r="O37" s="46">
        <v>43474.666666666664</v>
      </c>
      <c r="P37" s="52">
        <v>1.1496999999999999</v>
      </c>
      <c r="Q37" s="52"/>
      <c r="R37" s="55">
        <f>IF(P37="","",T37*M37*LOOKUP(RIGHT($D$2,3),定数!$A$6:$A$13,定数!$B$6:$B$13))</f>
        <v>4525.112180938424</v>
      </c>
      <c r="S37" s="55"/>
      <c r="T37" s="56">
        <f t="shared" si="4"/>
        <v>32.999999999998586</v>
      </c>
      <c r="U37" s="56"/>
      <c r="V37" t="str">
        <f t="shared" si="7"/>
        <v/>
      </c>
      <c r="W37">
        <f t="shared" si="2"/>
        <v>0</v>
      </c>
      <c r="X37" s="41">
        <f t="shared" si="5"/>
        <v>145330.32120491925</v>
      </c>
      <c r="Y37" s="42">
        <f t="shared" si="6"/>
        <v>0.18226747853340652</v>
      </c>
    </row>
    <row r="38" spans="2:25" x14ac:dyDescent="0.15">
      <c r="B38" s="40">
        <v>30</v>
      </c>
      <c r="C38" s="51">
        <f t="shared" si="0"/>
        <v>123366.44218538697</v>
      </c>
      <c r="D38" s="51"/>
      <c r="E38" s="40"/>
      <c r="F38" s="46">
        <v>43494.833333333336</v>
      </c>
      <c r="G38" s="40" t="s">
        <v>3</v>
      </c>
      <c r="H38" s="52">
        <v>1.1438999999999999</v>
      </c>
      <c r="I38" s="52"/>
      <c r="J38" s="40">
        <v>29</v>
      </c>
      <c r="K38" s="53">
        <f t="shared" si="3"/>
        <v>3700.993265561609</v>
      </c>
      <c r="L38" s="54"/>
      <c r="M38" s="6">
        <f>IF(J38="","",(K38/J38)/LOOKUP(RIGHT($D$2,3),定数!$A$6:$A$13,定数!$B$6:$B$13))</f>
        <v>1.0635038119429912</v>
      </c>
      <c r="N38" s="40"/>
      <c r="O38" s="46">
        <v>43495.666666666664</v>
      </c>
      <c r="P38" s="52">
        <v>1.141</v>
      </c>
      <c r="Q38" s="52"/>
      <c r="R38" s="55">
        <f>IF(P38="","",T38*M38*LOOKUP(RIGHT($D$2,3),定数!$A$6:$A$13,定数!$B$6:$B$13))</f>
        <v>-3700.9932655614853</v>
      </c>
      <c r="S38" s="55"/>
      <c r="T38" s="56">
        <f t="shared" si="4"/>
        <v>-28.999999999999027</v>
      </c>
      <c r="U38" s="56"/>
      <c r="V38" t="str">
        <f t="shared" si="7"/>
        <v/>
      </c>
      <c r="W38">
        <f t="shared" si="2"/>
        <v>1</v>
      </c>
      <c r="X38" s="41">
        <f t="shared" si="5"/>
        <v>145330.32120491925</v>
      </c>
      <c r="Y38" s="42">
        <f t="shared" si="6"/>
        <v>0.15113074021602613</v>
      </c>
    </row>
    <row r="39" spans="2:25" x14ac:dyDescent="0.15">
      <c r="B39" s="40">
        <v>31</v>
      </c>
      <c r="C39" s="51">
        <f t="shared" si="0"/>
        <v>119665.44891982549</v>
      </c>
      <c r="D39" s="51"/>
      <c r="E39" s="40"/>
      <c r="F39" s="46">
        <v>43522.833333333336</v>
      </c>
      <c r="G39" s="40" t="s">
        <v>3</v>
      </c>
      <c r="H39" s="52">
        <v>1.1379999999999999</v>
      </c>
      <c r="I39" s="52"/>
      <c r="J39" s="40">
        <v>36</v>
      </c>
      <c r="K39" s="53">
        <f t="shared" si="3"/>
        <v>3589.9634675947646</v>
      </c>
      <c r="L39" s="54"/>
      <c r="M39" s="6">
        <f>IF(J39="","",(K39/J39)/LOOKUP(RIGHT($D$2,3),定数!$A$6:$A$13,定数!$B$6:$B$13))</f>
        <v>0.83101006194323246</v>
      </c>
      <c r="N39" s="40"/>
      <c r="O39" s="46">
        <v>43528.333333333336</v>
      </c>
      <c r="P39" s="52">
        <v>1.1344000000000001</v>
      </c>
      <c r="Q39" s="52"/>
      <c r="R39" s="55">
        <f>IF(P39="","",T39*M39*LOOKUP(RIGHT($D$2,3),定数!$A$6:$A$13,定数!$B$6:$B$13))</f>
        <v>-3589.9634675945899</v>
      </c>
      <c r="S39" s="55"/>
      <c r="T39" s="56">
        <f t="shared" si="4"/>
        <v>-35.999999999998252</v>
      </c>
      <c r="U39" s="56"/>
      <c r="V39" t="str">
        <f t="shared" si="7"/>
        <v/>
      </c>
      <c r="W39">
        <f t="shared" si="2"/>
        <v>2</v>
      </c>
      <c r="X39" s="41">
        <f t="shared" si="5"/>
        <v>145330.32120491925</v>
      </c>
      <c r="Y39" s="42">
        <f t="shared" si="6"/>
        <v>0.17659681800954441</v>
      </c>
    </row>
    <row r="40" spans="2:25" x14ac:dyDescent="0.15">
      <c r="B40" s="40">
        <v>32</v>
      </c>
      <c r="C40" s="51">
        <f t="shared" si="0"/>
        <v>116075.4854522309</v>
      </c>
      <c r="D40" s="51"/>
      <c r="E40" s="40"/>
      <c r="F40" s="46">
        <v>43530.833333333336</v>
      </c>
      <c r="G40" s="40" t="s">
        <v>2</v>
      </c>
      <c r="H40" s="52">
        <v>1.1304000000000001</v>
      </c>
      <c r="I40" s="52"/>
      <c r="J40" s="40">
        <v>21</v>
      </c>
      <c r="K40" s="53">
        <f t="shared" si="3"/>
        <v>3482.2645635669269</v>
      </c>
      <c r="L40" s="54"/>
      <c r="M40" s="6">
        <f>IF(J40="","",(K40/J40)/LOOKUP(RIGHT($D$2,3),定数!$A$6:$A$13,定数!$B$6:$B$13))</f>
        <v>1.381851017288463</v>
      </c>
      <c r="N40" s="40"/>
      <c r="O40" s="46">
        <v>43531.5</v>
      </c>
      <c r="P40" s="52">
        <v>1.1277999999999999</v>
      </c>
      <c r="Q40" s="52"/>
      <c r="R40" s="55">
        <f>IF(P40="","",T40*M40*LOOKUP(RIGHT($D$2,3),定数!$A$6:$A$13,定数!$B$6:$B$13))</f>
        <v>4311.375173940266</v>
      </c>
      <c r="S40" s="55"/>
      <c r="T40" s="56">
        <f t="shared" si="4"/>
        <v>26.000000000001577</v>
      </c>
      <c r="U40" s="56"/>
      <c r="V40" t="str">
        <f t="shared" si="7"/>
        <v/>
      </c>
      <c r="W40">
        <f t="shared" si="2"/>
        <v>0</v>
      </c>
      <c r="X40" s="41">
        <f t="shared" si="5"/>
        <v>145330.32120491925</v>
      </c>
      <c r="Y40" s="42">
        <f t="shared" si="6"/>
        <v>0.20129891346925688</v>
      </c>
    </row>
    <row r="41" spans="2:25" x14ac:dyDescent="0.15">
      <c r="B41" s="40">
        <v>33</v>
      </c>
      <c r="C41" s="51">
        <f t="shared" si="0"/>
        <v>120386.86062617117</v>
      </c>
      <c r="D41" s="51"/>
      <c r="E41" s="40"/>
      <c r="F41" s="46">
        <v>43536.666666666664</v>
      </c>
      <c r="G41" s="40" t="s">
        <v>3</v>
      </c>
      <c r="H41" s="52">
        <v>1.1284000000000001</v>
      </c>
      <c r="I41" s="52"/>
      <c r="J41" s="40">
        <v>36</v>
      </c>
      <c r="K41" s="53">
        <f t="shared" si="3"/>
        <v>3611.6058187851349</v>
      </c>
      <c r="L41" s="54"/>
      <c r="M41" s="6">
        <f>IF(J41="","",(K41/J41)/LOOKUP(RIGHT($D$2,3),定数!$A$6:$A$13,定数!$B$6:$B$13))</f>
        <v>0.83601986545952189</v>
      </c>
      <c r="N41" s="40"/>
      <c r="O41" s="46">
        <v>43537.833333333336</v>
      </c>
      <c r="P41" s="52">
        <v>1.133</v>
      </c>
      <c r="Q41" s="52"/>
      <c r="R41" s="55">
        <f>IF(P41="","",T41*M41*LOOKUP(RIGHT($D$2,3),定数!$A$6:$A$13,定数!$B$6:$B$13))</f>
        <v>4614.8296573364978</v>
      </c>
      <c r="S41" s="55"/>
      <c r="T41" s="56">
        <f t="shared" si="4"/>
        <v>45.999999999999375</v>
      </c>
      <c r="U41" s="56"/>
      <c r="V41" t="str">
        <f t="shared" si="7"/>
        <v/>
      </c>
      <c r="W41">
        <f t="shared" si="2"/>
        <v>0</v>
      </c>
      <c r="X41" s="41">
        <f t="shared" si="5"/>
        <v>145330.32120491925</v>
      </c>
      <c r="Y41" s="42">
        <f t="shared" si="6"/>
        <v>0.17163287311239894</v>
      </c>
    </row>
    <row r="42" spans="2:25" x14ac:dyDescent="0.15">
      <c r="B42" s="40">
        <v>34</v>
      </c>
      <c r="C42" s="51">
        <f t="shared" si="0"/>
        <v>125001.69028350766</v>
      </c>
      <c r="D42" s="51"/>
      <c r="E42" s="40"/>
      <c r="F42" s="46">
        <v>43544.333333333336</v>
      </c>
      <c r="G42" s="40" t="s">
        <v>3</v>
      </c>
      <c r="H42" s="52">
        <v>1.1353</v>
      </c>
      <c r="I42" s="52"/>
      <c r="J42" s="40">
        <v>19</v>
      </c>
      <c r="K42" s="53">
        <f t="shared" si="3"/>
        <v>3750.0507085052295</v>
      </c>
      <c r="L42" s="54"/>
      <c r="M42" s="6">
        <f>IF(J42="","",(K42/J42)/LOOKUP(RIGHT($D$2,3),定数!$A$6:$A$13,定数!$B$6:$B$13))</f>
        <v>1.6447590826777323</v>
      </c>
      <c r="N42" s="40"/>
      <c r="O42" s="46">
        <v>43544.833333333336</v>
      </c>
      <c r="P42" s="52">
        <v>1.1375999999999999</v>
      </c>
      <c r="Q42" s="52"/>
      <c r="R42" s="55">
        <f>IF(P42="","",T42*M42*LOOKUP(RIGHT($D$2,3),定数!$A$6:$A$13,定数!$B$6:$B$13))</f>
        <v>4539.5350681904793</v>
      </c>
      <c r="S42" s="55"/>
      <c r="T42" s="56">
        <f t="shared" si="4"/>
        <v>22.999999999999687</v>
      </c>
      <c r="U42" s="56"/>
      <c r="V42" t="str">
        <f t="shared" si="7"/>
        <v/>
      </c>
      <c r="W42">
        <f t="shared" si="2"/>
        <v>0</v>
      </c>
      <c r="X42" s="41">
        <f t="shared" si="5"/>
        <v>145330.32120491925</v>
      </c>
      <c r="Y42" s="42">
        <f t="shared" si="6"/>
        <v>0.13987879991504137</v>
      </c>
    </row>
    <row r="43" spans="2:25" x14ac:dyDescent="0.15">
      <c r="B43" s="40">
        <v>35</v>
      </c>
      <c r="C43" s="51">
        <f t="shared" si="0"/>
        <v>129541.22535169814</v>
      </c>
      <c r="D43" s="51"/>
      <c r="E43" s="40"/>
      <c r="F43" s="46">
        <v>43544.833333333336</v>
      </c>
      <c r="G43" s="40" t="s">
        <v>3</v>
      </c>
      <c r="H43" s="52">
        <v>1.1364000000000001</v>
      </c>
      <c r="I43" s="52"/>
      <c r="J43" s="40">
        <v>19</v>
      </c>
      <c r="K43" s="53">
        <f t="shared" si="3"/>
        <v>3886.2367605509444</v>
      </c>
      <c r="L43" s="54"/>
      <c r="M43" s="6">
        <f>IF(J43="","",(K43/J43)/LOOKUP(RIGHT($D$2,3),定数!$A$6:$A$13,定数!$B$6:$B$13))</f>
        <v>1.7044898072591861</v>
      </c>
      <c r="N43" s="40"/>
      <c r="O43" s="46">
        <v>43544.833333333336</v>
      </c>
      <c r="P43" s="52">
        <v>1.1387</v>
      </c>
      <c r="Q43" s="52"/>
      <c r="R43" s="55">
        <f>IF(P43="","",T43*M43*LOOKUP(RIGHT($D$2,3),定数!$A$6:$A$13,定数!$B$6:$B$13))</f>
        <v>4704.391868035289</v>
      </c>
      <c r="S43" s="55"/>
      <c r="T43" s="56">
        <f t="shared" si="4"/>
        <v>22.999999999999687</v>
      </c>
      <c r="U43" s="56"/>
      <c r="V43" t="str">
        <f t="shared" si="7"/>
        <v/>
      </c>
      <c r="W43">
        <f t="shared" si="2"/>
        <v>0</v>
      </c>
      <c r="X43" s="41">
        <f t="shared" si="5"/>
        <v>145330.32120491925</v>
      </c>
      <c r="Y43" s="42">
        <f t="shared" si="6"/>
        <v>0.10864281949090382</v>
      </c>
    </row>
    <row r="44" spans="2:25" x14ac:dyDescent="0.15">
      <c r="B44" s="40">
        <v>36</v>
      </c>
      <c r="C44" s="51">
        <f t="shared" si="0"/>
        <v>134245.61721973342</v>
      </c>
      <c r="D44" s="51"/>
      <c r="E44" s="40"/>
      <c r="F44" s="46">
        <v>43566</v>
      </c>
      <c r="G44" s="40" t="s">
        <v>3</v>
      </c>
      <c r="H44" s="52">
        <v>1.1279999999999999</v>
      </c>
      <c r="I44" s="52"/>
      <c r="J44" s="40">
        <v>18</v>
      </c>
      <c r="K44" s="53">
        <f t="shared" si="3"/>
        <v>4027.3685165920024</v>
      </c>
      <c r="L44" s="54"/>
      <c r="M44" s="6">
        <f>IF(J44="","",(K44/J44)/LOOKUP(RIGHT($D$2,3),定数!$A$6:$A$13,定数!$B$6:$B$13))</f>
        <v>1.8645224613851863</v>
      </c>
      <c r="N44" s="40"/>
      <c r="O44" s="46">
        <v>43566.5</v>
      </c>
      <c r="P44" s="52">
        <v>1.1262000000000001</v>
      </c>
      <c r="Q44" s="52"/>
      <c r="R44" s="55">
        <f>IF(P44="","",T44*M44*LOOKUP(RIGHT($D$2,3),定数!$A$6:$A$13,定数!$B$6:$B$13))</f>
        <v>-4027.368516591559</v>
      </c>
      <c r="S44" s="55"/>
      <c r="T44" s="56">
        <f t="shared" si="4"/>
        <v>-17.999999999998018</v>
      </c>
      <c r="U44" s="56"/>
      <c r="V44" t="str">
        <f t="shared" si="7"/>
        <v/>
      </c>
      <c r="W44">
        <f t="shared" si="2"/>
        <v>1</v>
      </c>
      <c r="X44" s="41">
        <f t="shared" si="5"/>
        <v>145330.32120491925</v>
      </c>
      <c r="Y44" s="42">
        <f t="shared" si="6"/>
        <v>7.6272479777679258E-2</v>
      </c>
    </row>
    <row r="45" spans="2:25" x14ac:dyDescent="0.15">
      <c r="B45" s="40">
        <v>37</v>
      </c>
      <c r="C45" s="51">
        <f t="shared" si="0"/>
        <v>130218.24870314187</v>
      </c>
      <c r="D45" s="51"/>
      <c r="E45" s="40"/>
      <c r="F45" s="46">
        <v>43573.166666666664</v>
      </c>
      <c r="G45" s="40" t="s">
        <v>2</v>
      </c>
      <c r="H45" s="52">
        <v>1.1293</v>
      </c>
      <c r="I45" s="52"/>
      <c r="J45" s="40">
        <v>10</v>
      </c>
      <c r="K45" s="53">
        <f t="shared" si="3"/>
        <v>3906.5474610942561</v>
      </c>
      <c r="L45" s="54"/>
      <c r="M45" s="6">
        <f>IF(J45="","",(K45/J45)/LOOKUP(RIGHT($D$2,3),定数!$A$6:$A$13,定数!$B$6:$B$13))</f>
        <v>3.2554562175785469</v>
      </c>
      <c r="N45" s="40"/>
      <c r="O45" s="46">
        <v>43573.333333333336</v>
      </c>
      <c r="P45" s="52">
        <v>1.1303000000000001</v>
      </c>
      <c r="Q45" s="52"/>
      <c r="R45" s="55">
        <f>IF(P45="","",T45*M45*LOOKUP(RIGHT($D$2,3),定数!$A$6:$A$13,定数!$B$6:$B$13))</f>
        <v>-3906.5474610946931</v>
      </c>
      <c r="S45" s="55"/>
      <c r="T45" s="56">
        <f t="shared" si="4"/>
        <v>-10.000000000001119</v>
      </c>
      <c r="U45" s="56"/>
      <c r="V45" t="str">
        <f t="shared" si="7"/>
        <v/>
      </c>
      <c r="W45">
        <f t="shared" si="2"/>
        <v>2</v>
      </c>
      <c r="X45" s="41">
        <f t="shared" si="5"/>
        <v>145330.32120491925</v>
      </c>
      <c r="Y45" s="42">
        <f t="shared" si="6"/>
        <v>0.10398430538434578</v>
      </c>
    </row>
    <row r="46" spans="2:25" x14ac:dyDescent="0.15">
      <c r="B46" s="40">
        <v>38</v>
      </c>
      <c r="C46" s="51">
        <f t="shared" si="0"/>
        <v>126311.70124204717</v>
      </c>
      <c r="D46" s="51"/>
      <c r="E46" s="40"/>
      <c r="F46" s="46">
        <v>43574.166666608799</v>
      </c>
      <c r="G46" s="40" t="s">
        <v>2</v>
      </c>
      <c r="H46" s="52">
        <v>1.1156999999999999</v>
      </c>
      <c r="I46" s="52"/>
      <c r="J46" s="40">
        <v>10</v>
      </c>
      <c r="K46" s="53">
        <f t="shared" si="3"/>
        <v>3789.3510372614151</v>
      </c>
      <c r="L46" s="54"/>
      <c r="M46" s="6">
        <f>IF(J46="","",(K46/J46)/LOOKUP(RIGHT($D$2,3),定数!$A$6:$A$13,定数!$B$6:$B$13))</f>
        <v>3.1577925310511792</v>
      </c>
      <c r="N46" s="40"/>
      <c r="O46" s="46">
        <v>43607.5</v>
      </c>
      <c r="P46" s="52">
        <v>1.1167</v>
      </c>
      <c r="Q46" s="52"/>
      <c r="R46" s="55">
        <f>IF(P46="","",T46*M46*LOOKUP(RIGHT($D$2,3),定数!$A$6:$A$13,定数!$B$6:$B$13))</f>
        <v>-3789.3510372618393</v>
      </c>
      <c r="S46" s="55"/>
      <c r="T46" s="56">
        <f t="shared" si="4"/>
        <v>-10.000000000001119</v>
      </c>
      <c r="U46" s="56"/>
      <c r="V46" t="str">
        <f t="shared" si="7"/>
        <v/>
      </c>
      <c r="W46">
        <f t="shared" si="2"/>
        <v>3</v>
      </c>
      <c r="X46" s="41">
        <f t="shared" si="5"/>
        <v>145330.32120491925</v>
      </c>
      <c r="Y46" s="42">
        <f t="shared" si="6"/>
        <v>0.13086477622281845</v>
      </c>
    </row>
    <row r="47" spans="2:25" x14ac:dyDescent="0.15">
      <c r="B47" s="40">
        <v>39</v>
      </c>
      <c r="C47" s="51">
        <f t="shared" si="0"/>
        <v>122522.35020478534</v>
      </c>
      <c r="D47" s="51"/>
      <c r="E47" s="40"/>
      <c r="F47" s="46">
        <v>43623.5</v>
      </c>
      <c r="G47" s="40" t="s">
        <v>3</v>
      </c>
      <c r="H47" s="52">
        <v>1.1299999999999999</v>
      </c>
      <c r="I47" s="52"/>
      <c r="J47" s="40">
        <v>57</v>
      </c>
      <c r="K47" s="53">
        <f t="shared" si="3"/>
        <v>3675.67050614356</v>
      </c>
      <c r="L47" s="54"/>
      <c r="M47" s="6">
        <f>IF(J47="","",(K47/J47)/LOOKUP(RIGHT($D$2,3),定数!$A$6:$A$13,定数!$B$6:$B$13))</f>
        <v>0.5373787289683567</v>
      </c>
      <c r="N47" s="40"/>
      <c r="O47" s="46">
        <v>43630.5</v>
      </c>
      <c r="P47" s="52">
        <v>1.1243000000000001</v>
      </c>
      <c r="Q47" s="52"/>
      <c r="R47" s="55">
        <f>IF(P47="","",T47*M47*LOOKUP(RIGHT($D$2,3),定数!$A$6:$A$13,定数!$B$6:$B$13))</f>
        <v>-3675.6705061434418</v>
      </c>
      <c r="S47" s="55"/>
      <c r="T47" s="56">
        <f t="shared" si="4"/>
        <v>-56.999999999998167</v>
      </c>
      <c r="U47" s="56"/>
      <c r="V47" t="str">
        <f t="shared" si="7"/>
        <v/>
      </c>
      <c r="W47">
        <f t="shared" si="2"/>
        <v>4</v>
      </c>
      <c r="X47" s="41">
        <f t="shared" si="5"/>
        <v>145330.32120491925</v>
      </c>
      <c r="Y47" s="42">
        <f t="shared" si="6"/>
        <v>0.15693883293613675</v>
      </c>
    </row>
    <row r="48" spans="2:25" x14ac:dyDescent="0.15">
      <c r="B48" s="40">
        <v>40</v>
      </c>
      <c r="C48" s="51">
        <f t="shared" si="0"/>
        <v>118846.67969864189</v>
      </c>
      <c r="D48" s="51"/>
      <c r="E48" s="40"/>
      <c r="F48" s="46">
        <v>43648.666666666664</v>
      </c>
      <c r="G48" s="40" t="s">
        <v>2</v>
      </c>
      <c r="H48" s="52">
        <v>1.1289</v>
      </c>
      <c r="I48" s="52"/>
      <c r="J48" s="40">
        <v>38</v>
      </c>
      <c r="K48" s="53">
        <f t="shared" si="3"/>
        <v>3565.4003909592566</v>
      </c>
      <c r="L48" s="54"/>
      <c r="M48" s="6">
        <f>IF(J48="","",(K48/J48)/LOOKUP(RIGHT($D$2,3),定数!$A$6:$A$13,定数!$B$6:$B$13))</f>
        <v>0.78188605064895988</v>
      </c>
      <c r="N48" s="40"/>
      <c r="O48" s="46">
        <v>43651.5</v>
      </c>
      <c r="P48" s="52">
        <v>1.1248</v>
      </c>
      <c r="Q48" s="52"/>
      <c r="R48" s="55">
        <f>IF(P48="","",T48*M48*LOOKUP(RIGHT($D$2,3),定数!$A$6:$A$13,定数!$B$6:$B$13))</f>
        <v>3846.8793691928759</v>
      </c>
      <c r="S48" s="55"/>
      <c r="T48" s="56">
        <f t="shared" si="4"/>
        <v>40.999999999999929</v>
      </c>
      <c r="U48" s="56"/>
      <c r="V48" t="str">
        <f t="shared" si="7"/>
        <v/>
      </c>
      <c r="W48">
        <f t="shared" si="2"/>
        <v>0</v>
      </c>
      <c r="X48" s="41">
        <f t="shared" si="5"/>
        <v>145330.32120491925</v>
      </c>
      <c r="Y48" s="42">
        <f t="shared" si="6"/>
        <v>0.18223066794805187</v>
      </c>
    </row>
    <row r="49" spans="2:25" x14ac:dyDescent="0.15">
      <c r="B49" s="40">
        <v>41</v>
      </c>
      <c r="C49" s="51">
        <f t="shared" si="0"/>
        <v>122693.55906783477</v>
      </c>
      <c r="D49" s="51"/>
      <c r="E49" s="49"/>
      <c r="F49" s="46">
        <v>43651.333333333336</v>
      </c>
      <c r="G49" s="49" t="s">
        <v>2</v>
      </c>
      <c r="H49" s="52">
        <v>1.1272</v>
      </c>
      <c r="I49" s="52"/>
      <c r="J49" s="49">
        <v>40</v>
      </c>
      <c r="K49" s="53">
        <f t="shared" si="3"/>
        <v>3680.8067720350427</v>
      </c>
      <c r="L49" s="54"/>
      <c r="M49" s="6">
        <f>IF(J49="","",(K49/J49)/LOOKUP(RIGHT($D$2,3),定数!$A$6:$A$13,定数!$B$6:$B$13))</f>
        <v>0.76683474417396724</v>
      </c>
      <c r="N49" s="49"/>
      <c r="O49" s="46">
        <v>43651.666666666664</v>
      </c>
      <c r="P49" s="52">
        <v>1.1221000000000001</v>
      </c>
      <c r="Q49" s="52"/>
      <c r="R49" s="55">
        <f>IF(P49="","",T49*M49*LOOKUP(RIGHT($D$2,3),定数!$A$6:$A$13,定数!$B$6:$B$13))</f>
        <v>4693.0286343445705</v>
      </c>
      <c r="S49" s="55"/>
      <c r="T49" s="56">
        <f t="shared" si="4"/>
        <v>50.99999999999882</v>
      </c>
      <c r="U49" s="56"/>
      <c r="V49" t="str">
        <f t="shared" si="7"/>
        <v/>
      </c>
      <c r="W49">
        <f t="shared" si="2"/>
        <v>0</v>
      </c>
      <c r="X49" s="41">
        <f t="shared" si="5"/>
        <v>145330.32120491925</v>
      </c>
      <c r="Y49" s="42">
        <f t="shared" si="6"/>
        <v>0.15576076588426513</v>
      </c>
    </row>
    <row r="50" spans="2:25" x14ac:dyDescent="0.15">
      <c r="B50" s="40">
        <v>42</v>
      </c>
      <c r="C50" s="51">
        <f t="shared" si="0"/>
        <v>127386.58770217934</v>
      </c>
      <c r="D50" s="51"/>
      <c r="E50" s="40"/>
      <c r="F50" s="8"/>
      <c r="G50" s="40"/>
      <c r="H50" s="52"/>
      <c r="I50" s="52"/>
      <c r="J50" s="40"/>
      <c r="K50" s="53" t="str">
        <f t="shared" si="3"/>
        <v/>
      </c>
      <c r="L50" s="54"/>
      <c r="M50" s="6" t="str">
        <f>IF(J50="","",(K50/J50)/LOOKUP(RIGHT($D$2,3),定数!$A$6:$A$13,定数!$B$6:$B$13))</f>
        <v/>
      </c>
      <c r="N50" s="40"/>
      <c r="O50" s="8"/>
      <c r="P50" s="52"/>
      <c r="Q50" s="52"/>
      <c r="R50" s="55" t="str">
        <f>IF(P50="","",T50*M50*LOOKUP(RIGHT($D$2,3),定数!$A$6:$A$13,定数!$B$6:$B$13))</f>
        <v/>
      </c>
      <c r="S50" s="55"/>
      <c r="T50" s="56" t="str">
        <f t="shared" si="4"/>
        <v/>
      </c>
      <c r="U50" s="56"/>
      <c r="V50" t="str">
        <f t="shared" si="7"/>
        <v/>
      </c>
      <c r="W50" t="str">
        <f t="shared" si="2"/>
        <v/>
      </c>
      <c r="X50" s="41">
        <f t="shared" si="5"/>
        <v>145330.32120491925</v>
      </c>
      <c r="Y50" s="42">
        <f t="shared" si="6"/>
        <v>0.12346861517933905</v>
      </c>
    </row>
    <row r="51" spans="2:25" x14ac:dyDescent="0.15">
      <c r="B51" s="40">
        <v>43</v>
      </c>
      <c r="C51" s="51" t="str">
        <f t="shared" si="0"/>
        <v/>
      </c>
      <c r="D51" s="51"/>
      <c r="E51" s="40"/>
      <c r="F51" s="8"/>
      <c r="G51" s="40"/>
      <c r="H51" s="52"/>
      <c r="I51" s="52"/>
      <c r="J51" s="40"/>
      <c r="K51" s="53" t="str">
        <f t="shared" si="3"/>
        <v/>
      </c>
      <c r="L51" s="54"/>
      <c r="M51" s="6" t="str">
        <f>IF(J51="","",(K51/J51)/LOOKUP(RIGHT($D$2,3),定数!$A$6:$A$13,定数!$B$6:$B$13))</f>
        <v/>
      </c>
      <c r="N51" s="40"/>
      <c r="O51" s="8"/>
      <c r="P51" s="52"/>
      <c r="Q51" s="52"/>
      <c r="R51" s="55" t="str">
        <f>IF(P51="","",T51*M51*LOOKUP(RIGHT($D$2,3),定数!$A$6:$A$13,定数!$B$6:$B$13))</f>
        <v/>
      </c>
      <c r="S51" s="55"/>
      <c r="T51" s="56" t="str">
        <f t="shared" si="4"/>
        <v/>
      </c>
      <c r="U51" s="56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15">
      <c r="B52" s="40">
        <v>44</v>
      </c>
      <c r="C52" s="51" t="str">
        <f t="shared" si="0"/>
        <v/>
      </c>
      <c r="D52" s="51"/>
      <c r="E52" s="40"/>
      <c r="F52" s="8"/>
      <c r="G52" s="40"/>
      <c r="H52" s="52"/>
      <c r="I52" s="52"/>
      <c r="J52" s="40"/>
      <c r="K52" s="53" t="str">
        <f t="shared" si="3"/>
        <v/>
      </c>
      <c r="L52" s="54"/>
      <c r="M52" s="6" t="str">
        <f>IF(J52="","",(K52/J52)/LOOKUP(RIGHT($D$2,3),定数!$A$6:$A$13,定数!$B$6:$B$13))</f>
        <v/>
      </c>
      <c r="N52" s="40"/>
      <c r="O52" s="8"/>
      <c r="P52" s="52"/>
      <c r="Q52" s="52"/>
      <c r="R52" s="55" t="str">
        <f>IF(P52="","",T52*M52*LOOKUP(RIGHT($D$2,3),定数!$A$6:$A$13,定数!$B$6:$B$13))</f>
        <v/>
      </c>
      <c r="S52" s="55"/>
      <c r="T52" s="56" t="str">
        <f t="shared" si="4"/>
        <v/>
      </c>
      <c r="U52" s="56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15">
      <c r="B53" s="40">
        <v>45</v>
      </c>
      <c r="C53" s="51" t="str">
        <f t="shared" si="0"/>
        <v/>
      </c>
      <c r="D53" s="51"/>
      <c r="E53" s="40"/>
      <c r="F53" s="8"/>
      <c r="G53" s="40"/>
      <c r="H53" s="52"/>
      <c r="I53" s="52"/>
      <c r="J53" s="40"/>
      <c r="K53" s="53" t="str">
        <f t="shared" si="3"/>
        <v/>
      </c>
      <c r="L53" s="54"/>
      <c r="M53" s="6" t="str">
        <f>IF(J53="","",(K53/J53)/LOOKUP(RIGHT($D$2,3),定数!$A$6:$A$13,定数!$B$6:$B$13))</f>
        <v/>
      </c>
      <c r="N53" s="40"/>
      <c r="O53" s="8"/>
      <c r="P53" s="52"/>
      <c r="Q53" s="52"/>
      <c r="R53" s="55" t="str">
        <f>IF(P53="","",T53*M53*LOOKUP(RIGHT($D$2,3),定数!$A$6:$A$13,定数!$B$6:$B$13))</f>
        <v/>
      </c>
      <c r="S53" s="55"/>
      <c r="T53" s="56" t="str">
        <f t="shared" si="4"/>
        <v/>
      </c>
      <c r="U53" s="56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15">
      <c r="B54" s="40">
        <v>46</v>
      </c>
      <c r="C54" s="51" t="str">
        <f t="shared" si="0"/>
        <v/>
      </c>
      <c r="D54" s="51"/>
      <c r="E54" s="40"/>
      <c r="F54" s="8"/>
      <c r="G54" s="40"/>
      <c r="H54" s="52"/>
      <c r="I54" s="52"/>
      <c r="J54" s="40"/>
      <c r="K54" s="53" t="str">
        <f t="shared" si="3"/>
        <v/>
      </c>
      <c r="L54" s="54"/>
      <c r="M54" s="6" t="str">
        <f>IF(J54="","",(K54/J54)/LOOKUP(RIGHT($D$2,3),定数!$A$6:$A$13,定数!$B$6:$B$13))</f>
        <v/>
      </c>
      <c r="N54" s="40"/>
      <c r="O54" s="8"/>
      <c r="P54" s="52"/>
      <c r="Q54" s="52"/>
      <c r="R54" s="55" t="str">
        <f>IF(P54="","",T54*M54*LOOKUP(RIGHT($D$2,3),定数!$A$6:$A$13,定数!$B$6:$B$13))</f>
        <v/>
      </c>
      <c r="S54" s="55"/>
      <c r="T54" s="56" t="str">
        <f t="shared" si="4"/>
        <v/>
      </c>
      <c r="U54" s="56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15">
      <c r="B55" s="40">
        <v>47</v>
      </c>
      <c r="C55" s="51" t="str">
        <f t="shared" si="0"/>
        <v/>
      </c>
      <c r="D55" s="51"/>
      <c r="E55" s="40"/>
      <c r="F55" s="8"/>
      <c r="G55" s="40"/>
      <c r="H55" s="52"/>
      <c r="I55" s="52"/>
      <c r="J55" s="40"/>
      <c r="K55" s="53" t="str">
        <f t="shared" si="3"/>
        <v/>
      </c>
      <c r="L55" s="54"/>
      <c r="M55" s="6" t="str">
        <f>IF(J55="","",(K55/J55)/LOOKUP(RIGHT($D$2,3),定数!$A$6:$A$13,定数!$B$6:$B$13))</f>
        <v/>
      </c>
      <c r="N55" s="40"/>
      <c r="O55" s="8"/>
      <c r="P55" s="52"/>
      <c r="Q55" s="52"/>
      <c r="R55" s="55" t="str">
        <f>IF(P55="","",T55*M55*LOOKUP(RIGHT($D$2,3),定数!$A$6:$A$13,定数!$B$6:$B$13))</f>
        <v/>
      </c>
      <c r="S55" s="55"/>
      <c r="T55" s="56" t="str">
        <f t="shared" si="4"/>
        <v/>
      </c>
      <c r="U55" s="56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15">
      <c r="B56" s="40">
        <v>48</v>
      </c>
      <c r="C56" s="51" t="str">
        <f t="shared" si="0"/>
        <v/>
      </c>
      <c r="D56" s="51"/>
      <c r="E56" s="40"/>
      <c r="F56" s="8"/>
      <c r="G56" s="40"/>
      <c r="H56" s="52"/>
      <c r="I56" s="52"/>
      <c r="J56" s="40"/>
      <c r="K56" s="53" t="str">
        <f t="shared" si="3"/>
        <v/>
      </c>
      <c r="L56" s="54"/>
      <c r="M56" s="6" t="str">
        <f>IF(J56="","",(K56/J56)/LOOKUP(RIGHT($D$2,3),定数!$A$6:$A$13,定数!$B$6:$B$13))</f>
        <v/>
      </c>
      <c r="N56" s="40"/>
      <c r="O56" s="8"/>
      <c r="P56" s="52"/>
      <c r="Q56" s="52"/>
      <c r="R56" s="55" t="str">
        <f>IF(P56="","",T56*M56*LOOKUP(RIGHT($D$2,3),定数!$A$6:$A$13,定数!$B$6:$B$13))</f>
        <v/>
      </c>
      <c r="S56" s="55"/>
      <c r="T56" s="56" t="str">
        <f t="shared" si="4"/>
        <v/>
      </c>
      <c r="U56" s="56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15">
      <c r="B57" s="40">
        <v>49</v>
      </c>
      <c r="C57" s="51" t="str">
        <f t="shared" si="0"/>
        <v/>
      </c>
      <c r="D57" s="51"/>
      <c r="E57" s="40"/>
      <c r="F57" s="8"/>
      <c r="G57" s="40"/>
      <c r="H57" s="52"/>
      <c r="I57" s="52"/>
      <c r="J57" s="40"/>
      <c r="K57" s="53" t="str">
        <f t="shared" si="3"/>
        <v/>
      </c>
      <c r="L57" s="54"/>
      <c r="M57" s="6" t="str">
        <f>IF(J57="","",(K57/J57)/LOOKUP(RIGHT($D$2,3),定数!$A$6:$A$13,定数!$B$6:$B$13))</f>
        <v/>
      </c>
      <c r="N57" s="40"/>
      <c r="O57" s="8"/>
      <c r="P57" s="52"/>
      <c r="Q57" s="52"/>
      <c r="R57" s="55" t="str">
        <f>IF(P57="","",T57*M57*LOOKUP(RIGHT($D$2,3),定数!$A$6:$A$13,定数!$B$6:$B$13))</f>
        <v/>
      </c>
      <c r="S57" s="55"/>
      <c r="T57" s="56" t="str">
        <f t="shared" si="4"/>
        <v/>
      </c>
      <c r="U57" s="56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15">
      <c r="B58" s="40">
        <v>50</v>
      </c>
      <c r="C58" s="51" t="str">
        <f t="shared" si="0"/>
        <v/>
      </c>
      <c r="D58" s="51"/>
      <c r="E58" s="40"/>
      <c r="F58" s="8"/>
      <c r="G58" s="40"/>
      <c r="H58" s="52"/>
      <c r="I58" s="52"/>
      <c r="J58" s="40"/>
      <c r="K58" s="53" t="str">
        <f t="shared" si="3"/>
        <v/>
      </c>
      <c r="L58" s="54"/>
      <c r="M58" s="6" t="str">
        <f>IF(J58="","",(K58/J58)/LOOKUP(RIGHT($D$2,3),定数!$A$6:$A$13,定数!$B$6:$B$13))</f>
        <v/>
      </c>
      <c r="N58" s="40"/>
      <c r="O58" s="8"/>
      <c r="P58" s="52"/>
      <c r="Q58" s="52"/>
      <c r="R58" s="55" t="str">
        <f>IF(P58="","",T58*M58*LOOKUP(RIGHT($D$2,3),定数!$A$6:$A$13,定数!$B$6:$B$13))</f>
        <v/>
      </c>
      <c r="S58" s="55"/>
      <c r="T58" s="56" t="str">
        <f t="shared" si="4"/>
        <v/>
      </c>
      <c r="U58" s="56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15">
      <c r="B59" s="40">
        <v>51</v>
      </c>
      <c r="C59" s="51" t="str">
        <f t="shared" si="0"/>
        <v/>
      </c>
      <c r="D59" s="51"/>
      <c r="E59" s="40"/>
      <c r="F59" s="8"/>
      <c r="G59" s="40"/>
      <c r="H59" s="52"/>
      <c r="I59" s="52"/>
      <c r="J59" s="40"/>
      <c r="K59" s="53" t="str">
        <f t="shared" si="3"/>
        <v/>
      </c>
      <c r="L59" s="54"/>
      <c r="M59" s="6" t="str">
        <f>IF(J59="","",(K59/J59)/LOOKUP(RIGHT($D$2,3),定数!$A$6:$A$13,定数!$B$6:$B$13))</f>
        <v/>
      </c>
      <c r="N59" s="40"/>
      <c r="O59" s="8"/>
      <c r="P59" s="52"/>
      <c r="Q59" s="52"/>
      <c r="R59" s="55" t="str">
        <f>IF(P59="","",T59*M59*LOOKUP(RIGHT($D$2,3),定数!$A$6:$A$13,定数!$B$6:$B$13))</f>
        <v/>
      </c>
      <c r="S59" s="55"/>
      <c r="T59" s="56" t="str">
        <f t="shared" si="4"/>
        <v/>
      </c>
      <c r="U59" s="56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15">
      <c r="B60" s="40">
        <v>52</v>
      </c>
      <c r="C60" s="51" t="str">
        <f t="shared" si="0"/>
        <v/>
      </c>
      <c r="D60" s="51"/>
      <c r="E60" s="40"/>
      <c r="F60" s="8"/>
      <c r="G60" s="40"/>
      <c r="H60" s="52"/>
      <c r="I60" s="52"/>
      <c r="J60" s="40"/>
      <c r="K60" s="53" t="str">
        <f t="shared" si="3"/>
        <v/>
      </c>
      <c r="L60" s="54"/>
      <c r="M60" s="6" t="str">
        <f>IF(J60="","",(K60/J60)/LOOKUP(RIGHT($D$2,3),定数!$A$6:$A$13,定数!$B$6:$B$13))</f>
        <v/>
      </c>
      <c r="N60" s="40"/>
      <c r="O60" s="8"/>
      <c r="P60" s="52"/>
      <c r="Q60" s="52"/>
      <c r="R60" s="55" t="str">
        <f>IF(P60="","",T60*M60*LOOKUP(RIGHT($D$2,3),定数!$A$6:$A$13,定数!$B$6:$B$13))</f>
        <v/>
      </c>
      <c r="S60" s="55"/>
      <c r="T60" s="56" t="str">
        <f t="shared" si="4"/>
        <v/>
      </c>
      <c r="U60" s="56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15">
      <c r="B61" s="40">
        <v>53</v>
      </c>
      <c r="C61" s="51" t="str">
        <f t="shared" si="0"/>
        <v/>
      </c>
      <c r="D61" s="51"/>
      <c r="E61" s="40"/>
      <c r="F61" s="8"/>
      <c r="G61" s="40"/>
      <c r="H61" s="52"/>
      <c r="I61" s="52"/>
      <c r="J61" s="40"/>
      <c r="K61" s="53" t="str">
        <f t="shared" si="3"/>
        <v/>
      </c>
      <c r="L61" s="54"/>
      <c r="M61" s="6" t="str">
        <f>IF(J61="","",(K61/J61)/LOOKUP(RIGHT($D$2,3),定数!$A$6:$A$13,定数!$B$6:$B$13))</f>
        <v/>
      </c>
      <c r="N61" s="40"/>
      <c r="O61" s="8"/>
      <c r="P61" s="52"/>
      <c r="Q61" s="52"/>
      <c r="R61" s="55" t="str">
        <f>IF(P61="","",T61*M61*LOOKUP(RIGHT($D$2,3),定数!$A$6:$A$13,定数!$B$6:$B$13))</f>
        <v/>
      </c>
      <c r="S61" s="55"/>
      <c r="T61" s="56" t="str">
        <f t="shared" si="4"/>
        <v/>
      </c>
      <c r="U61" s="56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15">
      <c r="B62" s="40">
        <v>54</v>
      </c>
      <c r="C62" s="51" t="str">
        <f t="shared" si="0"/>
        <v/>
      </c>
      <c r="D62" s="51"/>
      <c r="E62" s="40"/>
      <c r="F62" s="8"/>
      <c r="G62" s="40"/>
      <c r="H62" s="52"/>
      <c r="I62" s="52"/>
      <c r="J62" s="40"/>
      <c r="K62" s="53" t="str">
        <f t="shared" si="3"/>
        <v/>
      </c>
      <c r="L62" s="54"/>
      <c r="M62" s="6" t="str">
        <f>IF(J62="","",(K62/J62)/LOOKUP(RIGHT($D$2,3),定数!$A$6:$A$13,定数!$B$6:$B$13))</f>
        <v/>
      </c>
      <c r="N62" s="40"/>
      <c r="O62" s="8"/>
      <c r="P62" s="52"/>
      <c r="Q62" s="52"/>
      <c r="R62" s="55" t="str">
        <f>IF(P62="","",T62*M62*LOOKUP(RIGHT($D$2,3),定数!$A$6:$A$13,定数!$B$6:$B$13))</f>
        <v/>
      </c>
      <c r="S62" s="55"/>
      <c r="T62" s="56" t="str">
        <f t="shared" si="4"/>
        <v/>
      </c>
      <c r="U62" s="56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15">
      <c r="B63" s="40">
        <v>55</v>
      </c>
      <c r="C63" s="51" t="str">
        <f t="shared" si="0"/>
        <v/>
      </c>
      <c r="D63" s="51"/>
      <c r="E63" s="40"/>
      <c r="F63" s="8"/>
      <c r="G63" s="40"/>
      <c r="H63" s="52"/>
      <c r="I63" s="52"/>
      <c r="J63" s="40"/>
      <c r="K63" s="53" t="str">
        <f t="shared" si="3"/>
        <v/>
      </c>
      <c r="L63" s="54"/>
      <c r="M63" s="6" t="str">
        <f>IF(J63="","",(K63/J63)/LOOKUP(RIGHT($D$2,3),定数!$A$6:$A$13,定数!$B$6:$B$13))</f>
        <v/>
      </c>
      <c r="N63" s="40"/>
      <c r="O63" s="8"/>
      <c r="P63" s="52"/>
      <c r="Q63" s="52"/>
      <c r="R63" s="55" t="str">
        <f>IF(P63="","",T63*M63*LOOKUP(RIGHT($D$2,3),定数!$A$6:$A$13,定数!$B$6:$B$13))</f>
        <v/>
      </c>
      <c r="S63" s="55"/>
      <c r="T63" s="56" t="str">
        <f t="shared" si="4"/>
        <v/>
      </c>
      <c r="U63" s="56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15">
      <c r="B64" s="40">
        <v>56</v>
      </c>
      <c r="C64" s="51" t="str">
        <f t="shared" si="0"/>
        <v/>
      </c>
      <c r="D64" s="51"/>
      <c r="E64" s="40"/>
      <c r="F64" s="8"/>
      <c r="G64" s="40"/>
      <c r="H64" s="52"/>
      <c r="I64" s="52"/>
      <c r="J64" s="40"/>
      <c r="K64" s="53" t="str">
        <f t="shared" si="3"/>
        <v/>
      </c>
      <c r="L64" s="54"/>
      <c r="M64" s="6" t="str">
        <f>IF(J64="","",(K64/J64)/LOOKUP(RIGHT($D$2,3),定数!$A$6:$A$13,定数!$B$6:$B$13))</f>
        <v/>
      </c>
      <c r="N64" s="40"/>
      <c r="O64" s="8"/>
      <c r="P64" s="52"/>
      <c r="Q64" s="52"/>
      <c r="R64" s="55" t="str">
        <f>IF(P64="","",T64*M64*LOOKUP(RIGHT($D$2,3),定数!$A$6:$A$13,定数!$B$6:$B$13))</f>
        <v/>
      </c>
      <c r="S64" s="55"/>
      <c r="T64" s="56" t="str">
        <f t="shared" si="4"/>
        <v/>
      </c>
      <c r="U64" s="56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15">
      <c r="B65" s="40">
        <v>57</v>
      </c>
      <c r="C65" s="51" t="str">
        <f t="shared" si="0"/>
        <v/>
      </c>
      <c r="D65" s="51"/>
      <c r="E65" s="40"/>
      <c r="F65" s="8"/>
      <c r="G65" s="40"/>
      <c r="H65" s="52"/>
      <c r="I65" s="52"/>
      <c r="J65" s="40"/>
      <c r="K65" s="53" t="str">
        <f t="shared" si="3"/>
        <v/>
      </c>
      <c r="L65" s="54"/>
      <c r="M65" s="6" t="str">
        <f>IF(J65="","",(K65/J65)/LOOKUP(RIGHT($D$2,3),定数!$A$6:$A$13,定数!$B$6:$B$13))</f>
        <v/>
      </c>
      <c r="N65" s="40"/>
      <c r="O65" s="8"/>
      <c r="P65" s="52"/>
      <c r="Q65" s="52"/>
      <c r="R65" s="55" t="str">
        <f>IF(P65="","",T65*M65*LOOKUP(RIGHT($D$2,3),定数!$A$6:$A$13,定数!$B$6:$B$13))</f>
        <v/>
      </c>
      <c r="S65" s="55"/>
      <c r="T65" s="56" t="str">
        <f t="shared" si="4"/>
        <v/>
      </c>
      <c r="U65" s="56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15">
      <c r="B66" s="40">
        <v>58</v>
      </c>
      <c r="C66" s="51" t="str">
        <f t="shared" si="0"/>
        <v/>
      </c>
      <c r="D66" s="51"/>
      <c r="E66" s="40"/>
      <c r="F66" s="8"/>
      <c r="G66" s="40"/>
      <c r="H66" s="52"/>
      <c r="I66" s="52"/>
      <c r="J66" s="40"/>
      <c r="K66" s="53" t="str">
        <f t="shared" si="3"/>
        <v/>
      </c>
      <c r="L66" s="54"/>
      <c r="M66" s="6" t="str">
        <f>IF(J66="","",(K66/J66)/LOOKUP(RIGHT($D$2,3),定数!$A$6:$A$13,定数!$B$6:$B$13))</f>
        <v/>
      </c>
      <c r="N66" s="40"/>
      <c r="O66" s="8"/>
      <c r="P66" s="52"/>
      <c r="Q66" s="52"/>
      <c r="R66" s="55" t="str">
        <f>IF(P66="","",T66*M66*LOOKUP(RIGHT($D$2,3),定数!$A$6:$A$13,定数!$B$6:$B$13))</f>
        <v/>
      </c>
      <c r="S66" s="55"/>
      <c r="T66" s="56" t="str">
        <f t="shared" si="4"/>
        <v/>
      </c>
      <c r="U66" s="56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15">
      <c r="B67" s="40">
        <v>59</v>
      </c>
      <c r="C67" s="51" t="str">
        <f t="shared" si="0"/>
        <v/>
      </c>
      <c r="D67" s="51"/>
      <c r="E67" s="40"/>
      <c r="F67" s="8"/>
      <c r="G67" s="40"/>
      <c r="H67" s="52"/>
      <c r="I67" s="52"/>
      <c r="J67" s="40"/>
      <c r="K67" s="53" t="str">
        <f t="shared" si="3"/>
        <v/>
      </c>
      <c r="L67" s="54"/>
      <c r="M67" s="6" t="str">
        <f>IF(J67="","",(K67/J67)/LOOKUP(RIGHT($D$2,3),定数!$A$6:$A$13,定数!$B$6:$B$13))</f>
        <v/>
      </c>
      <c r="N67" s="40"/>
      <c r="O67" s="8"/>
      <c r="P67" s="52"/>
      <c r="Q67" s="52"/>
      <c r="R67" s="55" t="str">
        <f>IF(P67="","",T67*M67*LOOKUP(RIGHT($D$2,3),定数!$A$6:$A$13,定数!$B$6:$B$13))</f>
        <v/>
      </c>
      <c r="S67" s="55"/>
      <c r="T67" s="56" t="str">
        <f t="shared" si="4"/>
        <v/>
      </c>
      <c r="U67" s="56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15">
      <c r="B68" s="40">
        <v>60</v>
      </c>
      <c r="C68" s="51" t="str">
        <f t="shared" si="0"/>
        <v/>
      </c>
      <c r="D68" s="51"/>
      <c r="E68" s="40"/>
      <c r="F68" s="8"/>
      <c r="G68" s="40"/>
      <c r="H68" s="52"/>
      <c r="I68" s="52"/>
      <c r="J68" s="40"/>
      <c r="K68" s="53" t="str">
        <f t="shared" si="3"/>
        <v/>
      </c>
      <c r="L68" s="54"/>
      <c r="M68" s="6" t="str">
        <f>IF(J68="","",(K68/J68)/LOOKUP(RIGHT($D$2,3),定数!$A$6:$A$13,定数!$B$6:$B$13))</f>
        <v/>
      </c>
      <c r="N68" s="40"/>
      <c r="O68" s="8"/>
      <c r="P68" s="52"/>
      <c r="Q68" s="52"/>
      <c r="R68" s="55" t="str">
        <f>IF(P68="","",T68*M68*LOOKUP(RIGHT($D$2,3),定数!$A$6:$A$13,定数!$B$6:$B$13))</f>
        <v/>
      </c>
      <c r="S68" s="55"/>
      <c r="T68" s="56" t="str">
        <f t="shared" si="4"/>
        <v/>
      </c>
      <c r="U68" s="56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15">
      <c r="B69" s="40">
        <v>61</v>
      </c>
      <c r="C69" s="51" t="str">
        <f t="shared" si="0"/>
        <v/>
      </c>
      <c r="D69" s="51"/>
      <c r="E69" s="40"/>
      <c r="F69" s="8"/>
      <c r="G69" s="40"/>
      <c r="H69" s="52"/>
      <c r="I69" s="52"/>
      <c r="J69" s="40"/>
      <c r="K69" s="53" t="str">
        <f t="shared" si="3"/>
        <v/>
      </c>
      <c r="L69" s="54"/>
      <c r="M69" s="6" t="str">
        <f>IF(J69="","",(K69/J69)/LOOKUP(RIGHT($D$2,3),定数!$A$6:$A$13,定数!$B$6:$B$13))</f>
        <v/>
      </c>
      <c r="N69" s="40"/>
      <c r="O69" s="8"/>
      <c r="P69" s="52"/>
      <c r="Q69" s="52"/>
      <c r="R69" s="55" t="str">
        <f>IF(P69="","",T69*M69*LOOKUP(RIGHT($D$2,3),定数!$A$6:$A$13,定数!$B$6:$B$13))</f>
        <v/>
      </c>
      <c r="S69" s="55"/>
      <c r="T69" s="56" t="str">
        <f t="shared" si="4"/>
        <v/>
      </c>
      <c r="U69" s="56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15">
      <c r="B70" s="40">
        <v>62</v>
      </c>
      <c r="C70" s="51" t="str">
        <f t="shared" si="0"/>
        <v/>
      </c>
      <c r="D70" s="51"/>
      <c r="E70" s="40"/>
      <c r="F70" s="8"/>
      <c r="G70" s="40"/>
      <c r="H70" s="52"/>
      <c r="I70" s="52"/>
      <c r="J70" s="40"/>
      <c r="K70" s="53" t="str">
        <f t="shared" si="3"/>
        <v/>
      </c>
      <c r="L70" s="54"/>
      <c r="M70" s="6" t="str">
        <f>IF(J70="","",(K70/J70)/LOOKUP(RIGHT($D$2,3),定数!$A$6:$A$13,定数!$B$6:$B$13))</f>
        <v/>
      </c>
      <c r="N70" s="40"/>
      <c r="O70" s="8"/>
      <c r="P70" s="52"/>
      <c r="Q70" s="52"/>
      <c r="R70" s="55" t="str">
        <f>IF(P70="","",T70*M70*LOOKUP(RIGHT($D$2,3),定数!$A$6:$A$13,定数!$B$6:$B$13))</f>
        <v/>
      </c>
      <c r="S70" s="55"/>
      <c r="T70" s="56" t="str">
        <f t="shared" si="4"/>
        <v/>
      </c>
      <c r="U70" s="56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15">
      <c r="B71" s="40">
        <v>63</v>
      </c>
      <c r="C71" s="51" t="str">
        <f t="shared" si="0"/>
        <v/>
      </c>
      <c r="D71" s="51"/>
      <c r="E71" s="40"/>
      <c r="F71" s="8"/>
      <c r="G71" s="40"/>
      <c r="H71" s="52"/>
      <c r="I71" s="52"/>
      <c r="J71" s="40"/>
      <c r="K71" s="53" t="str">
        <f t="shared" si="3"/>
        <v/>
      </c>
      <c r="L71" s="54"/>
      <c r="M71" s="6" t="str">
        <f>IF(J71="","",(K71/J71)/LOOKUP(RIGHT($D$2,3),定数!$A$6:$A$13,定数!$B$6:$B$13))</f>
        <v/>
      </c>
      <c r="N71" s="40"/>
      <c r="O71" s="8"/>
      <c r="P71" s="52"/>
      <c r="Q71" s="52"/>
      <c r="R71" s="55" t="str">
        <f>IF(P71="","",T71*M71*LOOKUP(RIGHT($D$2,3),定数!$A$6:$A$13,定数!$B$6:$B$13))</f>
        <v/>
      </c>
      <c r="S71" s="55"/>
      <c r="T71" s="56" t="str">
        <f t="shared" si="4"/>
        <v/>
      </c>
      <c r="U71" s="56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15">
      <c r="B72" s="40">
        <v>64</v>
      </c>
      <c r="C72" s="51" t="str">
        <f t="shared" si="0"/>
        <v/>
      </c>
      <c r="D72" s="51"/>
      <c r="E72" s="40"/>
      <c r="F72" s="8"/>
      <c r="G72" s="40"/>
      <c r="H72" s="52"/>
      <c r="I72" s="52"/>
      <c r="J72" s="40"/>
      <c r="K72" s="53" t="str">
        <f t="shared" si="3"/>
        <v/>
      </c>
      <c r="L72" s="54"/>
      <c r="M72" s="6" t="str">
        <f>IF(J72="","",(K72/J72)/LOOKUP(RIGHT($D$2,3),定数!$A$6:$A$13,定数!$B$6:$B$13))</f>
        <v/>
      </c>
      <c r="N72" s="40"/>
      <c r="O72" s="8"/>
      <c r="P72" s="52"/>
      <c r="Q72" s="52"/>
      <c r="R72" s="55" t="str">
        <f>IF(P72="","",T72*M72*LOOKUP(RIGHT($D$2,3),定数!$A$6:$A$13,定数!$B$6:$B$13))</f>
        <v/>
      </c>
      <c r="S72" s="55"/>
      <c r="T72" s="56" t="str">
        <f t="shared" si="4"/>
        <v/>
      </c>
      <c r="U72" s="56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15">
      <c r="B73" s="40">
        <v>65</v>
      </c>
      <c r="C73" s="51" t="str">
        <f t="shared" si="0"/>
        <v/>
      </c>
      <c r="D73" s="51"/>
      <c r="E73" s="40"/>
      <c r="F73" s="8"/>
      <c r="G73" s="40"/>
      <c r="H73" s="52"/>
      <c r="I73" s="52"/>
      <c r="J73" s="40"/>
      <c r="K73" s="53" t="str">
        <f t="shared" si="3"/>
        <v/>
      </c>
      <c r="L73" s="54"/>
      <c r="M73" s="6" t="str">
        <f>IF(J73="","",(K73/J73)/LOOKUP(RIGHT($D$2,3),定数!$A$6:$A$13,定数!$B$6:$B$13))</f>
        <v/>
      </c>
      <c r="N73" s="40"/>
      <c r="O73" s="8"/>
      <c r="P73" s="52"/>
      <c r="Q73" s="52"/>
      <c r="R73" s="55" t="str">
        <f>IF(P73="","",T73*M73*LOOKUP(RIGHT($D$2,3),定数!$A$6:$A$13,定数!$B$6:$B$13))</f>
        <v/>
      </c>
      <c r="S73" s="55"/>
      <c r="T73" s="56" t="str">
        <f t="shared" si="4"/>
        <v/>
      </c>
      <c r="U73" s="56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15">
      <c r="B74" s="40">
        <v>66</v>
      </c>
      <c r="C74" s="51" t="str">
        <f t="shared" ref="C74:C108" si="8">IF(R73="","",C73+R73)</f>
        <v/>
      </c>
      <c r="D74" s="51"/>
      <c r="E74" s="40"/>
      <c r="F74" s="8"/>
      <c r="G74" s="40"/>
      <c r="H74" s="52"/>
      <c r="I74" s="52"/>
      <c r="J74" s="40"/>
      <c r="K74" s="53" t="str">
        <f t="shared" si="3"/>
        <v/>
      </c>
      <c r="L74" s="54"/>
      <c r="M74" s="6" t="str">
        <f>IF(J74="","",(K74/J74)/LOOKUP(RIGHT($D$2,3),定数!$A$6:$A$13,定数!$B$6:$B$13))</f>
        <v/>
      </c>
      <c r="N74" s="40"/>
      <c r="O74" s="8"/>
      <c r="P74" s="52"/>
      <c r="Q74" s="52"/>
      <c r="R74" s="55" t="str">
        <f>IF(P74="","",T74*M74*LOOKUP(RIGHT($D$2,3),定数!$A$6:$A$13,定数!$B$6:$B$13))</f>
        <v/>
      </c>
      <c r="S74" s="55"/>
      <c r="T74" s="56" t="str">
        <f t="shared" si="4"/>
        <v/>
      </c>
      <c r="U74" s="56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15">
      <c r="B75" s="40">
        <v>67</v>
      </c>
      <c r="C75" s="51" t="str">
        <f t="shared" si="8"/>
        <v/>
      </c>
      <c r="D75" s="51"/>
      <c r="E75" s="40"/>
      <c r="F75" s="8"/>
      <c r="G75" s="40"/>
      <c r="H75" s="52"/>
      <c r="I75" s="52"/>
      <c r="J75" s="40"/>
      <c r="K75" s="53" t="str">
        <f t="shared" ref="K75:K108" si="9">IF(J75="","",C75*0.03)</f>
        <v/>
      </c>
      <c r="L75" s="54"/>
      <c r="M75" s="6" t="str">
        <f>IF(J75="","",(K75/J75)/LOOKUP(RIGHT($D$2,3),定数!$A$6:$A$13,定数!$B$6:$B$13))</f>
        <v/>
      </c>
      <c r="N75" s="40"/>
      <c r="O75" s="8"/>
      <c r="P75" s="52"/>
      <c r="Q75" s="52"/>
      <c r="R75" s="55" t="str">
        <f>IF(P75="","",T75*M75*LOOKUP(RIGHT($D$2,3),定数!$A$6:$A$13,定数!$B$6:$B$13))</f>
        <v/>
      </c>
      <c r="S75" s="55"/>
      <c r="T75" s="56" t="str">
        <f t="shared" si="4"/>
        <v/>
      </c>
      <c r="U75" s="56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15">
      <c r="B76" s="40">
        <v>68</v>
      </c>
      <c r="C76" s="51" t="str">
        <f t="shared" si="8"/>
        <v/>
      </c>
      <c r="D76" s="51"/>
      <c r="E76" s="40"/>
      <c r="F76" s="8"/>
      <c r="G76" s="40"/>
      <c r="H76" s="52"/>
      <c r="I76" s="52"/>
      <c r="J76" s="40"/>
      <c r="K76" s="53" t="str">
        <f t="shared" si="9"/>
        <v/>
      </c>
      <c r="L76" s="54"/>
      <c r="M76" s="6" t="str">
        <f>IF(J76="","",(K76/J76)/LOOKUP(RIGHT($D$2,3),定数!$A$6:$A$13,定数!$B$6:$B$13))</f>
        <v/>
      </c>
      <c r="N76" s="40"/>
      <c r="O76" s="8"/>
      <c r="P76" s="52"/>
      <c r="Q76" s="52"/>
      <c r="R76" s="55" t="str">
        <f>IF(P76="","",T76*M76*LOOKUP(RIGHT($D$2,3),定数!$A$6:$A$13,定数!$B$6:$B$13))</f>
        <v/>
      </c>
      <c r="S76" s="55"/>
      <c r="T76" s="56" t="str">
        <f t="shared" ref="T76:T108" si="11">IF(P76="","",IF(G76="買",(P76-H76),(H76-P76))*IF(RIGHT($D$2,3)="JPY",100,10000))</f>
        <v/>
      </c>
      <c r="U76" s="56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15">
      <c r="B77" s="40">
        <v>69</v>
      </c>
      <c r="C77" s="51" t="str">
        <f t="shared" si="8"/>
        <v/>
      </c>
      <c r="D77" s="51"/>
      <c r="E77" s="40"/>
      <c r="F77" s="8"/>
      <c r="G77" s="40"/>
      <c r="H77" s="52"/>
      <c r="I77" s="52"/>
      <c r="J77" s="40"/>
      <c r="K77" s="53" t="str">
        <f t="shared" si="9"/>
        <v/>
      </c>
      <c r="L77" s="54"/>
      <c r="M77" s="6" t="str">
        <f>IF(J77="","",(K77/J77)/LOOKUP(RIGHT($D$2,3),定数!$A$6:$A$13,定数!$B$6:$B$13))</f>
        <v/>
      </c>
      <c r="N77" s="40"/>
      <c r="O77" s="8"/>
      <c r="P77" s="52"/>
      <c r="Q77" s="52"/>
      <c r="R77" s="55" t="str">
        <f>IF(P77="","",T77*M77*LOOKUP(RIGHT($D$2,3),定数!$A$6:$A$13,定数!$B$6:$B$13))</f>
        <v/>
      </c>
      <c r="S77" s="55"/>
      <c r="T77" s="56" t="str">
        <f t="shared" si="11"/>
        <v/>
      </c>
      <c r="U77" s="56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15">
      <c r="B78" s="40">
        <v>70</v>
      </c>
      <c r="C78" s="51" t="str">
        <f t="shared" si="8"/>
        <v/>
      </c>
      <c r="D78" s="51"/>
      <c r="E78" s="40"/>
      <c r="F78" s="8"/>
      <c r="G78" s="40"/>
      <c r="H78" s="52"/>
      <c r="I78" s="52"/>
      <c r="J78" s="40"/>
      <c r="K78" s="53" t="str">
        <f t="shared" si="9"/>
        <v/>
      </c>
      <c r="L78" s="54"/>
      <c r="M78" s="6" t="str">
        <f>IF(J78="","",(K78/J78)/LOOKUP(RIGHT($D$2,3),定数!$A$6:$A$13,定数!$B$6:$B$13))</f>
        <v/>
      </c>
      <c r="N78" s="40"/>
      <c r="O78" s="8"/>
      <c r="P78" s="52"/>
      <c r="Q78" s="52"/>
      <c r="R78" s="55" t="str">
        <f>IF(P78="","",T78*M78*LOOKUP(RIGHT($D$2,3),定数!$A$6:$A$13,定数!$B$6:$B$13))</f>
        <v/>
      </c>
      <c r="S78" s="55"/>
      <c r="T78" s="56" t="str">
        <f t="shared" si="11"/>
        <v/>
      </c>
      <c r="U78" s="56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15">
      <c r="B79" s="40">
        <v>71</v>
      </c>
      <c r="C79" s="51" t="str">
        <f t="shared" si="8"/>
        <v/>
      </c>
      <c r="D79" s="51"/>
      <c r="E79" s="40"/>
      <c r="F79" s="8"/>
      <c r="G79" s="40"/>
      <c r="H79" s="52"/>
      <c r="I79" s="52"/>
      <c r="J79" s="40"/>
      <c r="K79" s="53" t="str">
        <f t="shared" si="9"/>
        <v/>
      </c>
      <c r="L79" s="54"/>
      <c r="M79" s="6" t="str">
        <f>IF(J79="","",(K79/J79)/LOOKUP(RIGHT($D$2,3),定数!$A$6:$A$13,定数!$B$6:$B$13))</f>
        <v/>
      </c>
      <c r="N79" s="40"/>
      <c r="O79" s="8"/>
      <c r="P79" s="52"/>
      <c r="Q79" s="52"/>
      <c r="R79" s="55" t="str">
        <f>IF(P79="","",T79*M79*LOOKUP(RIGHT($D$2,3),定数!$A$6:$A$13,定数!$B$6:$B$13))</f>
        <v/>
      </c>
      <c r="S79" s="55"/>
      <c r="T79" s="56" t="str">
        <f t="shared" si="11"/>
        <v/>
      </c>
      <c r="U79" s="56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15">
      <c r="B80" s="40">
        <v>72</v>
      </c>
      <c r="C80" s="51" t="str">
        <f t="shared" si="8"/>
        <v/>
      </c>
      <c r="D80" s="51"/>
      <c r="E80" s="40"/>
      <c r="F80" s="8"/>
      <c r="G80" s="40"/>
      <c r="H80" s="52"/>
      <c r="I80" s="52"/>
      <c r="J80" s="40"/>
      <c r="K80" s="53" t="str">
        <f t="shared" si="9"/>
        <v/>
      </c>
      <c r="L80" s="54"/>
      <c r="M80" s="6" t="str">
        <f>IF(J80="","",(K80/J80)/LOOKUP(RIGHT($D$2,3),定数!$A$6:$A$13,定数!$B$6:$B$13))</f>
        <v/>
      </c>
      <c r="N80" s="40"/>
      <c r="O80" s="8"/>
      <c r="P80" s="52"/>
      <c r="Q80" s="52"/>
      <c r="R80" s="55" t="str">
        <f>IF(P80="","",T80*M80*LOOKUP(RIGHT($D$2,3),定数!$A$6:$A$13,定数!$B$6:$B$13))</f>
        <v/>
      </c>
      <c r="S80" s="55"/>
      <c r="T80" s="56" t="str">
        <f t="shared" si="11"/>
        <v/>
      </c>
      <c r="U80" s="56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15">
      <c r="B81" s="40">
        <v>73</v>
      </c>
      <c r="C81" s="51" t="str">
        <f t="shared" si="8"/>
        <v/>
      </c>
      <c r="D81" s="51"/>
      <c r="E81" s="40"/>
      <c r="F81" s="8"/>
      <c r="G81" s="40"/>
      <c r="H81" s="52"/>
      <c r="I81" s="52"/>
      <c r="J81" s="40"/>
      <c r="K81" s="53" t="str">
        <f t="shared" si="9"/>
        <v/>
      </c>
      <c r="L81" s="54"/>
      <c r="M81" s="6" t="str">
        <f>IF(J81="","",(K81/J81)/LOOKUP(RIGHT($D$2,3),定数!$A$6:$A$13,定数!$B$6:$B$13))</f>
        <v/>
      </c>
      <c r="N81" s="40"/>
      <c r="O81" s="8"/>
      <c r="P81" s="52"/>
      <c r="Q81" s="52"/>
      <c r="R81" s="55" t="str">
        <f>IF(P81="","",T81*M81*LOOKUP(RIGHT($D$2,3),定数!$A$6:$A$13,定数!$B$6:$B$13))</f>
        <v/>
      </c>
      <c r="S81" s="55"/>
      <c r="T81" s="56" t="str">
        <f t="shared" si="11"/>
        <v/>
      </c>
      <c r="U81" s="56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15">
      <c r="B82" s="40">
        <v>74</v>
      </c>
      <c r="C82" s="51" t="str">
        <f t="shared" si="8"/>
        <v/>
      </c>
      <c r="D82" s="51"/>
      <c r="E82" s="40"/>
      <c r="F82" s="8"/>
      <c r="G82" s="40"/>
      <c r="H82" s="52"/>
      <c r="I82" s="52"/>
      <c r="J82" s="40"/>
      <c r="K82" s="53" t="str">
        <f t="shared" si="9"/>
        <v/>
      </c>
      <c r="L82" s="54"/>
      <c r="M82" s="6" t="str">
        <f>IF(J82="","",(K82/J82)/LOOKUP(RIGHT($D$2,3),定数!$A$6:$A$13,定数!$B$6:$B$13))</f>
        <v/>
      </c>
      <c r="N82" s="40"/>
      <c r="O82" s="8"/>
      <c r="P82" s="52"/>
      <c r="Q82" s="52"/>
      <c r="R82" s="55" t="str">
        <f>IF(P82="","",T82*M82*LOOKUP(RIGHT($D$2,3),定数!$A$6:$A$13,定数!$B$6:$B$13))</f>
        <v/>
      </c>
      <c r="S82" s="55"/>
      <c r="T82" s="56" t="str">
        <f t="shared" si="11"/>
        <v/>
      </c>
      <c r="U82" s="56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15">
      <c r="B83" s="40">
        <v>75</v>
      </c>
      <c r="C83" s="51" t="str">
        <f t="shared" si="8"/>
        <v/>
      </c>
      <c r="D83" s="51"/>
      <c r="E83" s="40"/>
      <c r="F83" s="8"/>
      <c r="G83" s="40"/>
      <c r="H83" s="52"/>
      <c r="I83" s="52"/>
      <c r="J83" s="40"/>
      <c r="K83" s="53" t="str">
        <f t="shared" si="9"/>
        <v/>
      </c>
      <c r="L83" s="54"/>
      <c r="M83" s="6" t="str">
        <f>IF(J83="","",(K83/J83)/LOOKUP(RIGHT($D$2,3),定数!$A$6:$A$13,定数!$B$6:$B$13))</f>
        <v/>
      </c>
      <c r="N83" s="40"/>
      <c r="O83" s="8"/>
      <c r="P83" s="52"/>
      <c r="Q83" s="52"/>
      <c r="R83" s="55" t="str">
        <f>IF(P83="","",T83*M83*LOOKUP(RIGHT($D$2,3),定数!$A$6:$A$13,定数!$B$6:$B$13))</f>
        <v/>
      </c>
      <c r="S83" s="55"/>
      <c r="T83" s="56" t="str">
        <f t="shared" si="11"/>
        <v/>
      </c>
      <c r="U83" s="56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15">
      <c r="B84" s="40">
        <v>76</v>
      </c>
      <c r="C84" s="51" t="str">
        <f t="shared" si="8"/>
        <v/>
      </c>
      <c r="D84" s="51"/>
      <c r="E84" s="40"/>
      <c r="F84" s="8"/>
      <c r="G84" s="40"/>
      <c r="H84" s="52"/>
      <c r="I84" s="52"/>
      <c r="J84" s="40"/>
      <c r="K84" s="53" t="str">
        <f t="shared" si="9"/>
        <v/>
      </c>
      <c r="L84" s="54"/>
      <c r="M84" s="6" t="str">
        <f>IF(J84="","",(K84/J84)/LOOKUP(RIGHT($D$2,3),定数!$A$6:$A$13,定数!$B$6:$B$13))</f>
        <v/>
      </c>
      <c r="N84" s="40"/>
      <c r="O84" s="8"/>
      <c r="P84" s="52"/>
      <c r="Q84" s="52"/>
      <c r="R84" s="55" t="str">
        <f>IF(P84="","",T84*M84*LOOKUP(RIGHT($D$2,3),定数!$A$6:$A$13,定数!$B$6:$B$13))</f>
        <v/>
      </c>
      <c r="S84" s="55"/>
      <c r="T84" s="56" t="str">
        <f t="shared" si="11"/>
        <v/>
      </c>
      <c r="U84" s="56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15">
      <c r="B85" s="40">
        <v>77</v>
      </c>
      <c r="C85" s="51" t="str">
        <f t="shared" si="8"/>
        <v/>
      </c>
      <c r="D85" s="51"/>
      <c r="E85" s="40"/>
      <c r="F85" s="8"/>
      <c r="G85" s="40"/>
      <c r="H85" s="52"/>
      <c r="I85" s="52"/>
      <c r="J85" s="40"/>
      <c r="K85" s="53" t="str">
        <f t="shared" si="9"/>
        <v/>
      </c>
      <c r="L85" s="54"/>
      <c r="M85" s="6" t="str">
        <f>IF(J85="","",(K85/J85)/LOOKUP(RIGHT($D$2,3),定数!$A$6:$A$13,定数!$B$6:$B$13))</f>
        <v/>
      </c>
      <c r="N85" s="40"/>
      <c r="O85" s="8"/>
      <c r="P85" s="52"/>
      <c r="Q85" s="52"/>
      <c r="R85" s="55" t="str">
        <f>IF(P85="","",T85*M85*LOOKUP(RIGHT($D$2,3),定数!$A$6:$A$13,定数!$B$6:$B$13))</f>
        <v/>
      </c>
      <c r="S85" s="55"/>
      <c r="T85" s="56" t="str">
        <f t="shared" si="11"/>
        <v/>
      </c>
      <c r="U85" s="56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15">
      <c r="B86" s="40">
        <v>78</v>
      </c>
      <c r="C86" s="51" t="str">
        <f t="shared" si="8"/>
        <v/>
      </c>
      <c r="D86" s="51"/>
      <c r="E86" s="40"/>
      <c r="F86" s="8"/>
      <c r="G86" s="40"/>
      <c r="H86" s="52"/>
      <c r="I86" s="52"/>
      <c r="J86" s="40"/>
      <c r="K86" s="53" t="str">
        <f t="shared" si="9"/>
        <v/>
      </c>
      <c r="L86" s="54"/>
      <c r="M86" s="6" t="str">
        <f>IF(J86="","",(K86/J86)/LOOKUP(RIGHT($D$2,3),定数!$A$6:$A$13,定数!$B$6:$B$13))</f>
        <v/>
      </c>
      <c r="N86" s="40"/>
      <c r="O86" s="8"/>
      <c r="P86" s="52"/>
      <c r="Q86" s="52"/>
      <c r="R86" s="55" t="str">
        <f>IF(P86="","",T86*M86*LOOKUP(RIGHT($D$2,3),定数!$A$6:$A$13,定数!$B$6:$B$13))</f>
        <v/>
      </c>
      <c r="S86" s="55"/>
      <c r="T86" s="56" t="str">
        <f t="shared" si="11"/>
        <v/>
      </c>
      <c r="U86" s="56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15">
      <c r="B87" s="40">
        <v>79</v>
      </c>
      <c r="C87" s="51" t="str">
        <f t="shared" si="8"/>
        <v/>
      </c>
      <c r="D87" s="51"/>
      <c r="E87" s="40"/>
      <c r="F87" s="8"/>
      <c r="G87" s="40"/>
      <c r="H87" s="52"/>
      <c r="I87" s="52"/>
      <c r="J87" s="40"/>
      <c r="K87" s="53" t="str">
        <f t="shared" si="9"/>
        <v/>
      </c>
      <c r="L87" s="54"/>
      <c r="M87" s="6" t="str">
        <f>IF(J87="","",(K87/J87)/LOOKUP(RIGHT($D$2,3),定数!$A$6:$A$13,定数!$B$6:$B$13))</f>
        <v/>
      </c>
      <c r="N87" s="40"/>
      <c r="O87" s="8"/>
      <c r="P87" s="52"/>
      <c r="Q87" s="52"/>
      <c r="R87" s="55" t="str">
        <f>IF(P87="","",T87*M87*LOOKUP(RIGHT($D$2,3),定数!$A$6:$A$13,定数!$B$6:$B$13))</f>
        <v/>
      </c>
      <c r="S87" s="55"/>
      <c r="T87" s="56" t="str">
        <f t="shared" si="11"/>
        <v/>
      </c>
      <c r="U87" s="56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15">
      <c r="B88" s="40">
        <v>80</v>
      </c>
      <c r="C88" s="51" t="str">
        <f t="shared" si="8"/>
        <v/>
      </c>
      <c r="D88" s="51"/>
      <c r="E88" s="40"/>
      <c r="F88" s="8"/>
      <c r="G88" s="40"/>
      <c r="H88" s="52"/>
      <c r="I88" s="52"/>
      <c r="J88" s="40"/>
      <c r="K88" s="53" t="str">
        <f t="shared" si="9"/>
        <v/>
      </c>
      <c r="L88" s="54"/>
      <c r="M88" s="6" t="str">
        <f>IF(J88="","",(K88/J88)/LOOKUP(RIGHT($D$2,3),定数!$A$6:$A$13,定数!$B$6:$B$13))</f>
        <v/>
      </c>
      <c r="N88" s="40"/>
      <c r="O88" s="8"/>
      <c r="P88" s="52"/>
      <c r="Q88" s="52"/>
      <c r="R88" s="55" t="str">
        <f>IF(P88="","",T88*M88*LOOKUP(RIGHT($D$2,3),定数!$A$6:$A$13,定数!$B$6:$B$13))</f>
        <v/>
      </c>
      <c r="S88" s="55"/>
      <c r="T88" s="56" t="str">
        <f t="shared" si="11"/>
        <v/>
      </c>
      <c r="U88" s="56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15">
      <c r="B89" s="40">
        <v>81</v>
      </c>
      <c r="C89" s="51" t="str">
        <f t="shared" si="8"/>
        <v/>
      </c>
      <c r="D89" s="51"/>
      <c r="E89" s="40"/>
      <c r="F89" s="8"/>
      <c r="G89" s="40"/>
      <c r="H89" s="52"/>
      <c r="I89" s="52"/>
      <c r="J89" s="40"/>
      <c r="K89" s="53" t="str">
        <f t="shared" si="9"/>
        <v/>
      </c>
      <c r="L89" s="54"/>
      <c r="M89" s="6" t="str">
        <f>IF(J89="","",(K89/J89)/LOOKUP(RIGHT($D$2,3),定数!$A$6:$A$13,定数!$B$6:$B$13))</f>
        <v/>
      </c>
      <c r="N89" s="40"/>
      <c r="O89" s="8"/>
      <c r="P89" s="52"/>
      <c r="Q89" s="52"/>
      <c r="R89" s="55" t="str">
        <f>IF(P89="","",T89*M89*LOOKUP(RIGHT($D$2,3),定数!$A$6:$A$13,定数!$B$6:$B$13))</f>
        <v/>
      </c>
      <c r="S89" s="55"/>
      <c r="T89" s="56" t="str">
        <f t="shared" si="11"/>
        <v/>
      </c>
      <c r="U89" s="56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15">
      <c r="B90" s="40">
        <v>82</v>
      </c>
      <c r="C90" s="51" t="str">
        <f t="shared" si="8"/>
        <v/>
      </c>
      <c r="D90" s="51"/>
      <c r="E90" s="40"/>
      <c r="F90" s="8"/>
      <c r="G90" s="40"/>
      <c r="H90" s="52"/>
      <c r="I90" s="52"/>
      <c r="J90" s="40"/>
      <c r="K90" s="53" t="str">
        <f t="shared" si="9"/>
        <v/>
      </c>
      <c r="L90" s="54"/>
      <c r="M90" s="6" t="str">
        <f>IF(J90="","",(K90/J90)/LOOKUP(RIGHT($D$2,3),定数!$A$6:$A$13,定数!$B$6:$B$13))</f>
        <v/>
      </c>
      <c r="N90" s="40"/>
      <c r="O90" s="8"/>
      <c r="P90" s="52"/>
      <c r="Q90" s="52"/>
      <c r="R90" s="55" t="str">
        <f>IF(P90="","",T90*M90*LOOKUP(RIGHT($D$2,3),定数!$A$6:$A$13,定数!$B$6:$B$13))</f>
        <v/>
      </c>
      <c r="S90" s="55"/>
      <c r="T90" s="56" t="str">
        <f t="shared" si="11"/>
        <v/>
      </c>
      <c r="U90" s="56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15">
      <c r="B91" s="40">
        <v>83</v>
      </c>
      <c r="C91" s="51" t="str">
        <f t="shared" si="8"/>
        <v/>
      </c>
      <c r="D91" s="51"/>
      <c r="E91" s="40"/>
      <c r="F91" s="8"/>
      <c r="G91" s="40"/>
      <c r="H91" s="52"/>
      <c r="I91" s="52"/>
      <c r="J91" s="40"/>
      <c r="K91" s="53" t="str">
        <f t="shared" si="9"/>
        <v/>
      </c>
      <c r="L91" s="54"/>
      <c r="M91" s="6" t="str">
        <f>IF(J91="","",(K91/J91)/LOOKUP(RIGHT($D$2,3),定数!$A$6:$A$13,定数!$B$6:$B$13))</f>
        <v/>
      </c>
      <c r="N91" s="40"/>
      <c r="O91" s="8"/>
      <c r="P91" s="52"/>
      <c r="Q91" s="52"/>
      <c r="R91" s="55" t="str">
        <f>IF(P91="","",T91*M91*LOOKUP(RIGHT($D$2,3),定数!$A$6:$A$13,定数!$B$6:$B$13))</f>
        <v/>
      </c>
      <c r="S91" s="55"/>
      <c r="T91" s="56" t="str">
        <f t="shared" si="11"/>
        <v/>
      </c>
      <c r="U91" s="56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15">
      <c r="B92" s="40">
        <v>84</v>
      </c>
      <c r="C92" s="51" t="str">
        <f t="shared" si="8"/>
        <v/>
      </c>
      <c r="D92" s="51"/>
      <c r="E92" s="40"/>
      <c r="F92" s="8"/>
      <c r="G92" s="40"/>
      <c r="H92" s="52"/>
      <c r="I92" s="52"/>
      <c r="J92" s="40"/>
      <c r="K92" s="53" t="str">
        <f t="shared" si="9"/>
        <v/>
      </c>
      <c r="L92" s="54"/>
      <c r="M92" s="6" t="str">
        <f>IF(J92="","",(K92/J92)/LOOKUP(RIGHT($D$2,3),定数!$A$6:$A$13,定数!$B$6:$B$13))</f>
        <v/>
      </c>
      <c r="N92" s="40"/>
      <c r="O92" s="8"/>
      <c r="P92" s="52"/>
      <c r="Q92" s="52"/>
      <c r="R92" s="55" t="str">
        <f>IF(P92="","",T92*M92*LOOKUP(RIGHT($D$2,3),定数!$A$6:$A$13,定数!$B$6:$B$13))</f>
        <v/>
      </c>
      <c r="S92" s="55"/>
      <c r="T92" s="56" t="str">
        <f t="shared" si="11"/>
        <v/>
      </c>
      <c r="U92" s="56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15">
      <c r="B93" s="40">
        <v>85</v>
      </c>
      <c r="C93" s="51" t="str">
        <f t="shared" si="8"/>
        <v/>
      </c>
      <c r="D93" s="51"/>
      <c r="E93" s="40"/>
      <c r="F93" s="8"/>
      <c r="G93" s="40"/>
      <c r="H93" s="52"/>
      <c r="I93" s="52"/>
      <c r="J93" s="40"/>
      <c r="K93" s="53" t="str">
        <f t="shared" si="9"/>
        <v/>
      </c>
      <c r="L93" s="54"/>
      <c r="M93" s="6" t="str">
        <f>IF(J93="","",(K93/J93)/LOOKUP(RIGHT($D$2,3),定数!$A$6:$A$13,定数!$B$6:$B$13))</f>
        <v/>
      </c>
      <c r="N93" s="40"/>
      <c r="O93" s="8"/>
      <c r="P93" s="52"/>
      <c r="Q93" s="52"/>
      <c r="R93" s="55" t="str">
        <f>IF(P93="","",T93*M93*LOOKUP(RIGHT($D$2,3),定数!$A$6:$A$13,定数!$B$6:$B$13))</f>
        <v/>
      </c>
      <c r="S93" s="55"/>
      <c r="T93" s="56" t="str">
        <f t="shared" si="11"/>
        <v/>
      </c>
      <c r="U93" s="56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15">
      <c r="B94" s="40">
        <v>86</v>
      </c>
      <c r="C94" s="51" t="str">
        <f t="shared" si="8"/>
        <v/>
      </c>
      <c r="D94" s="51"/>
      <c r="E94" s="40"/>
      <c r="F94" s="8"/>
      <c r="G94" s="40"/>
      <c r="H94" s="52"/>
      <c r="I94" s="52"/>
      <c r="J94" s="40"/>
      <c r="K94" s="53" t="str">
        <f t="shared" si="9"/>
        <v/>
      </c>
      <c r="L94" s="54"/>
      <c r="M94" s="6" t="str">
        <f>IF(J94="","",(K94/J94)/LOOKUP(RIGHT($D$2,3),定数!$A$6:$A$13,定数!$B$6:$B$13))</f>
        <v/>
      </c>
      <c r="N94" s="40"/>
      <c r="O94" s="8"/>
      <c r="P94" s="52"/>
      <c r="Q94" s="52"/>
      <c r="R94" s="55" t="str">
        <f>IF(P94="","",T94*M94*LOOKUP(RIGHT($D$2,3),定数!$A$6:$A$13,定数!$B$6:$B$13))</f>
        <v/>
      </c>
      <c r="S94" s="55"/>
      <c r="T94" s="56" t="str">
        <f t="shared" si="11"/>
        <v/>
      </c>
      <c r="U94" s="56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15">
      <c r="B95" s="40">
        <v>87</v>
      </c>
      <c r="C95" s="51" t="str">
        <f t="shared" si="8"/>
        <v/>
      </c>
      <c r="D95" s="51"/>
      <c r="E95" s="40"/>
      <c r="F95" s="8"/>
      <c r="G95" s="40"/>
      <c r="H95" s="52"/>
      <c r="I95" s="52"/>
      <c r="J95" s="40"/>
      <c r="K95" s="53" t="str">
        <f t="shared" si="9"/>
        <v/>
      </c>
      <c r="L95" s="54"/>
      <c r="M95" s="6" t="str">
        <f>IF(J95="","",(K95/J95)/LOOKUP(RIGHT($D$2,3),定数!$A$6:$A$13,定数!$B$6:$B$13))</f>
        <v/>
      </c>
      <c r="N95" s="40"/>
      <c r="O95" s="8"/>
      <c r="P95" s="52"/>
      <c r="Q95" s="52"/>
      <c r="R95" s="55" t="str">
        <f>IF(P95="","",T95*M95*LOOKUP(RIGHT($D$2,3),定数!$A$6:$A$13,定数!$B$6:$B$13))</f>
        <v/>
      </c>
      <c r="S95" s="55"/>
      <c r="T95" s="56" t="str">
        <f t="shared" si="11"/>
        <v/>
      </c>
      <c r="U95" s="56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15">
      <c r="B96" s="40">
        <v>88</v>
      </c>
      <c r="C96" s="51" t="str">
        <f t="shared" si="8"/>
        <v/>
      </c>
      <c r="D96" s="51"/>
      <c r="E96" s="40"/>
      <c r="F96" s="8"/>
      <c r="G96" s="40"/>
      <c r="H96" s="52"/>
      <c r="I96" s="52"/>
      <c r="J96" s="40"/>
      <c r="K96" s="53" t="str">
        <f t="shared" si="9"/>
        <v/>
      </c>
      <c r="L96" s="54"/>
      <c r="M96" s="6" t="str">
        <f>IF(J96="","",(K96/J96)/LOOKUP(RIGHT($D$2,3),定数!$A$6:$A$13,定数!$B$6:$B$13))</f>
        <v/>
      </c>
      <c r="N96" s="40"/>
      <c r="O96" s="8"/>
      <c r="P96" s="52"/>
      <c r="Q96" s="52"/>
      <c r="R96" s="55" t="str">
        <f>IF(P96="","",T96*M96*LOOKUP(RIGHT($D$2,3),定数!$A$6:$A$13,定数!$B$6:$B$13))</f>
        <v/>
      </c>
      <c r="S96" s="55"/>
      <c r="T96" s="56" t="str">
        <f t="shared" si="11"/>
        <v/>
      </c>
      <c r="U96" s="56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15">
      <c r="B97" s="40">
        <v>89</v>
      </c>
      <c r="C97" s="51" t="str">
        <f t="shared" si="8"/>
        <v/>
      </c>
      <c r="D97" s="51"/>
      <c r="E97" s="40"/>
      <c r="F97" s="8"/>
      <c r="G97" s="40"/>
      <c r="H97" s="52"/>
      <c r="I97" s="52"/>
      <c r="J97" s="40"/>
      <c r="K97" s="53" t="str">
        <f t="shared" si="9"/>
        <v/>
      </c>
      <c r="L97" s="54"/>
      <c r="M97" s="6" t="str">
        <f>IF(J97="","",(K97/J97)/LOOKUP(RIGHT($D$2,3),定数!$A$6:$A$13,定数!$B$6:$B$13))</f>
        <v/>
      </c>
      <c r="N97" s="40"/>
      <c r="O97" s="8"/>
      <c r="P97" s="52"/>
      <c r="Q97" s="52"/>
      <c r="R97" s="55" t="str">
        <f>IF(P97="","",T97*M97*LOOKUP(RIGHT($D$2,3),定数!$A$6:$A$13,定数!$B$6:$B$13))</f>
        <v/>
      </c>
      <c r="S97" s="55"/>
      <c r="T97" s="56" t="str">
        <f t="shared" si="11"/>
        <v/>
      </c>
      <c r="U97" s="56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15">
      <c r="B98" s="40">
        <v>90</v>
      </c>
      <c r="C98" s="51" t="str">
        <f t="shared" si="8"/>
        <v/>
      </c>
      <c r="D98" s="51"/>
      <c r="E98" s="40"/>
      <c r="F98" s="8"/>
      <c r="G98" s="40"/>
      <c r="H98" s="52"/>
      <c r="I98" s="52"/>
      <c r="J98" s="40"/>
      <c r="K98" s="53" t="str">
        <f t="shared" si="9"/>
        <v/>
      </c>
      <c r="L98" s="54"/>
      <c r="M98" s="6" t="str">
        <f>IF(J98="","",(K98/J98)/LOOKUP(RIGHT($D$2,3),定数!$A$6:$A$13,定数!$B$6:$B$13))</f>
        <v/>
      </c>
      <c r="N98" s="40"/>
      <c r="O98" s="8"/>
      <c r="P98" s="52"/>
      <c r="Q98" s="52"/>
      <c r="R98" s="55" t="str">
        <f>IF(P98="","",T98*M98*LOOKUP(RIGHT($D$2,3),定数!$A$6:$A$13,定数!$B$6:$B$13))</f>
        <v/>
      </c>
      <c r="S98" s="55"/>
      <c r="T98" s="56" t="str">
        <f t="shared" si="11"/>
        <v/>
      </c>
      <c r="U98" s="56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15">
      <c r="B99" s="40">
        <v>91</v>
      </c>
      <c r="C99" s="51" t="str">
        <f t="shared" si="8"/>
        <v/>
      </c>
      <c r="D99" s="51"/>
      <c r="E99" s="40"/>
      <c r="F99" s="8"/>
      <c r="G99" s="40"/>
      <c r="H99" s="52"/>
      <c r="I99" s="52"/>
      <c r="J99" s="40"/>
      <c r="K99" s="53" t="str">
        <f t="shared" si="9"/>
        <v/>
      </c>
      <c r="L99" s="54"/>
      <c r="M99" s="6" t="str">
        <f>IF(J99="","",(K99/J99)/LOOKUP(RIGHT($D$2,3),定数!$A$6:$A$13,定数!$B$6:$B$13))</f>
        <v/>
      </c>
      <c r="N99" s="40"/>
      <c r="O99" s="8"/>
      <c r="P99" s="52"/>
      <c r="Q99" s="52"/>
      <c r="R99" s="55" t="str">
        <f>IF(P99="","",T99*M99*LOOKUP(RIGHT($D$2,3),定数!$A$6:$A$13,定数!$B$6:$B$13))</f>
        <v/>
      </c>
      <c r="S99" s="55"/>
      <c r="T99" s="56" t="str">
        <f t="shared" si="11"/>
        <v/>
      </c>
      <c r="U99" s="56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15">
      <c r="B100" s="40">
        <v>92</v>
      </c>
      <c r="C100" s="51" t="str">
        <f t="shared" si="8"/>
        <v/>
      </c>
      <c r="D100" s="51"/>
      <c r="E100" s="40"/>
      <c r="F100" s="8"/>
      <c r="G100" s="40"/>
      <c r="H100" s="52"/>
      <c r="I100" s="52"/>
      <c r="J100" s="40"/>
      <c r="K100" s="53" t="str">
        <f t="shared" si="9"/>
        <v/>
      </c>
      <c r="L100" s="54"/>
      <c r="M100" s="6" t="str">
        <f>IF(J100="","",(K100/J100)/LOOKUP(RIGHT($D$2,3),定数!$A$6:$A$13,定数!$B$6:$B$13))</f>
        <v/>
      </c>
      <c r="N100" s="40"/>
      <c r="O100" s="8"/>
      <c r="P100" s="52"/>
      <c r="Q100" s="52"/>
      <c r="R100" s="55" t="str">
        <f>IF(P100="","",T100*M100*LOOKUP(RIGHT($D$2,3),定数!$A$6:$A$13,定数!$B$6:$B$13))</f>
        <v/>
      </c>
      <c r="S100" s="55"/>
      <c r="T100" s="56" t="str">
        <f t="shared" si="11"/>
        <v/>
      </c>
      <c r="U100" s="56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15">
      <c r="B101" s="40">
        <v>93</v>
      </c>
      <c r="C101" s="51" t="str">
        <f t="shared" si="8"/>
        <v/>
      </c>
      <c r="D101" s="51"/>
      <c r="E101" s="40"/>
      <c r="F101" s="8"/>
      <c r="G101" s="40"/>
      <c r="H101" s="52"/>
      <c r="I101" s="52"/>
      <c r="J101" s="40"/>
      <c r="K101" s="53" t="str">
        <f t="shared" si="9"/>
        <v/>
      </c>
      <c r="L101" s="54"/>
      <c r="M101" s="6" t="str">
        <f>IF(J101="","",(K101/J101)/LOOKUP(RIGHT($D$2,3),定数!$A$6:$A$13,定数!$B$6:$B$13))</f>
        <v/>
      </c>
      <c r="N101" s="40"/>
      <c r="O101" s="8"/>
      <c r="P101" s="52"/>
      <c r="Q101" s="52"/>
      <c r="R101" s="55" t="str">
        <f>IF(P101="","",T101*M101*LOOKUP(RIGHT($D$2,3),定数!$A$6:$A$13,定数!$B$6:$B$13))</f>
        <v/>
      </c>
      <c r="S101" s="55"/>
      <c r="T101" s="56" t="str">
        <f t="shared" si="11"/>
        <v/>
      </c>
      <c r="U101" s="56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15">
      <c r="B102" s="40">
        <v>94</v>
      </c>
      <c r="C102" s="51" t="str">
        <f t="shared" si="8"/>
        <v/>
      </c>
      <c r="D102" s="51"/>
      <c r="E102" s="40"/>
      <c r="F102" s="8"/>
      <c r="G102" s="40"/>
      <c r="H102" s="52"/>
      <c r="I102" s="52"/>
      <c r="J102" s="40"/>
      <c r="K102" s="53" t="str">
        <f t="shared" si="9"/>
        <v/>
      </c>
      <c r="L102" s="54"/>
      <c r="M102" s="6" t="str">
        <f>IF(J102="","",(K102/J102)/LOOKUP(RIGHT($D$2,3),定数!$A$6:$A$13,定数!$B$6:$B$13))</f>
        <v/>
      </c>
      <c r="N102" s="40"/>
      <c r="O102" s="8"/>
      <c r="P102" s="52"/>
      <c r="Q102" s="52"/>
      <c r="R102" s="55" t="str">
        <f>IF(P102="","",T102*M102*LOOKUP(RIGHT($D$2,3),定数!$A$6:$A$13,定数!$B$6:$B$13))</f>
        <v/>
      </c>
      <c r="S102" s="55"/>
      <c r="T102" s="56" t="str">
        <f t="shared" si="11"/>
        <v/>
      </c>
      <c r="U102" s="56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15">
      <c r="B103" s="40">
        <v>95</v>
      </c>
      <c r="C103" s="51" t="str">
        <f t="shared" si="8"/>
        <v/>
      </c>
      <c r="D103" s="51"/>
      <c r="E103" s="40"/>
      <c r="F103" s="8"/>
      <c r="G103" s="40"/>
      <c r="H103" s="52"/>
      <c r="I103" s="52"/>
      <c r="J103" s="40"/>
      <c r="K103" s="53" t="str">
        <f t="shared" si="9"/>
        <v/>
      </c>
      <c r="L103" s="54"/>
      <c r="M103" s="6" t="str">
        <f>IF(J103="","",(K103/J103)/LOOKUP(RIGHT($D$2,3),定数!$A$6:$A$13,定数!$B$6:$B$13))</f>
        <v/>
      </c>
      <c r="N103" s="40"/>
      <c r="O103" s="8"/>
      <c r="P103" s="52"/>
      <c r="Q103" s="52"/>
      <c r="R103" s="55" t="str">
        <f>IF(P103="","",T103*M103*LOOKUP(RIGHT($D$2,3),定数!$A$6:$A$13,定数!$B$6:$B$13))</f>
        <v/>
      </c>
      <c r="S103" s="55"/>
      <c r="T103" s="56" t="str">
        <f t="shared" si="11"/>
        <v/>
      </c>
      <c r="U103" s="56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15">
      <c r="B104" s="40">
        <v>96</v>
      </c>
      <c r="C104" s="51" t="str">
        <f t="shared" si="8"/>
        <v/>
      </c>
      <c r="D104" s="51"/>
      <c r="E104" s="40"/>
      <c r="F104" s="8"/>
      <c r="G104" s="40"/>
      <c r="H104" s="52"/>
      <c r="I104" s="52"/>
      <c r="J104" s="40"/>
      <c r="K104" s="53" t="str">
        <f t="shared" si="9"/>
        <v/>
      </c>
      <c r="L104" s="54"/>
      <c r="M104" s="6" t="str">
        <f>IF(J104="","",(K104/J104)/LOOKUP(RIGHT($D$2,3),定数!$A$6:$A$13,定数!$B$6:$B$13))</f>
        <v/>
      </c>
      <c r="N104" s="40"/>
      <c r="O104" s="8"/>
      <c r="P104" s="52"/>
      <c r="Q104" s="52"/>
      <c r="R104" s="55" t="str">
        <f>IF(P104="","",T104*M104*LOOKUP(RIGHT($D$2,3),定数!$A$6:$A$13,定数!$B$6:$B$13))</f>
        <v/>
      </c>
      <c r="S104" s="55"/>
      <c r="T104" s="56" t="str">
        <f t="shared" si="11"/>
        <v/>
      </c>
      <c r="U104" s="56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15">
      <c r="B105" s="40">
        <v>97</v>
      </c>
      <c r="C105" s="51" t="str">
        <f t="shared" si="8"/>
        <v/>
      </c>
      <c r="D105" s="51"/>
      <c r="E105" s="40"/>
      <c r="F105" s="8"/>
      <c r="G105" s="40"/>
      <c r="H105" s="52"/>
      <c r="I105" s="52"/>
      <c r="J105" s="40"/>
      <c r="K105" s="53" t="str">
        <f t="shared" si="9"/>
        <v/>
      </c>
      <c r="L105" s="54"/>
      <c r="M105" s="6" t="str">
        <f>IF(J105="","",(K105/J105)/LOOKUP(RIGHT($D$2,3),定数!$A$6:$A$13,定数!$B$6:$B$13))</f>
        <v/>
      </c>
      <c r="N105" s="40"/>
      <c r="O105" s="8"/>
      <c r="P105" s="52"/>
      <c r="Q105" s="52"/>
      <c r="R105" s="55" t="str">
        <f>IF(P105="","",T105*M105*LOOKUP(RIGHT($D$2,3),定数!$A$6:$A$13,定数!$B$6:$B$13))</f>
        <v/>
      </c>
      <c r="S105" s="55"/>
      <c r="T105" s="56" t="str">
        <f t="shared" si="11"/>
        <v/>
      </c>
      <c r="U105" s="56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15">
      <c r="B106" s="40">
        <v>98</v>
      </c>
      <c r="C106" s="51" t="str">
        <f t="shared" si="8"/>
        <v/>
      </c>
      <c r="D106" s="51"/>
      <c r="E106" s="40"/>
      <c r="F106" s="8"/>
      <c r="G106" s="40"/>
      <c r="H106" s="52"/>
      <c r="I106" s="52"/>
      <c r="J106" s="40"/>
      <c r="K106" s="53" t="str">
        <f t="shared" si="9"/>
        <v/>
      </c>
      <c r="L106" s="54"/>
      <c r="M106" s="6" t="str">
        <f>IF(J106="","",(K106/J106)/LOOKUP(RIGHT($D$2,3),定数!$A$6:$A$13,定数!$B$6:$B$13))</f>
        <v/>
      </c>
      <c r="N106" s="40"/>
      <c r="O106" s="8"/>
      <c r="P106" s="52"/>
      <c r="Q106" s="52"/>
      <c r="R106" s="55" t="str">
        <f>IF(P106="","",T106*M106*LOOKUP(RIGHT($D$2,3),定数!$A$6:$A$13,定数!$B$6:$B$13))</f>
        <v/>
      </c>
      <c r="S106" s="55"/>
      <c r="T106" s="56" t="str">
        <f t="shared" si="11"/>
        <v/>
      </c>
      <c r="U106" s="56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15">
      <c r="B107" s="40">
        <v>99</v>
      </c>
      <c r="C107" s="51" t="str">
        <f t="shared" si="8"/>
        <v/>
      </c>
      <c r="D107" s="51"/>
      <c r="E107" s="40"/>
      <c r="F107" s="8"/>
      <c r="G107" s="40"/>
      <c r="H107" s="52"/>
      <c r="I107" s="52"/>
      <c r="J107" s="40"/>
      <c r="K107" s="53" t="str">
        <f t="shared" si="9"/>
        <v/>
      </c>
      <c r="L107" s="54"/>
      <c r="M107" s="6" t="str">
        <f>IF(J107="","",(K107/J107)/LOOKUP(RIGHT($D$2,3),定数!$A$6:$A$13,定数!$B$6:$B$13))</f>
        <v/>
      </c>
      <c r="N107" s="40"/>
      <c r="O107" s="8"/>
      <c r="P107" s="52"/>
      <c r="Q107" s="52"/>
      <c r="R107" s="55" t="str">
        <f>IF(P107="","",T107*M107*LOOKUP(RIGHT($D$2,3),定数!$A$6:$A$13,定数!$B$6:$B$13))</f>
        <v/>
      </c>
      <c r="S107" s="55"/>
      <c r="T107" s="56" t="str">
        <f t="shared" si="11"/>
        <v/>
      </c>
      <c r="U107" s="56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15">
      <c r="B108" s="40">
        <v>100</v>
      </c>
      <c r="C108" s="51" t="str">
        <f t="shared" si="8"/>
        <v/>
      </c>
      <c r="D108" s="51"/>
      <c r="E108" s="40"/>
      <c r="F108" s="8"/>
      <c r="G108" s="40"/>
      <c r="H108" s="52"/>
      <c r="I108" s="52"/>
      <c r="J108" s="40"/>
      <c r="K108" s="53" t="str">
        <f t="shared" si="9"/>
        <v/>
      </c>
      <c r="L108" s="54"/>
      <c r="M108" s="6" t="str">
        <f>IF(J108="","",(K108/J108)/LOOKUP(RIGHT($D$2,3),定数!$A$6:$A$13,定数!$B$6:$B$13))</f>
        <v/>
      </c>
      <c r="N108" s="40"/>
      <c r="O108" s="8"/>
      <c r="P108" s="52"/>
      <c r="Q108" s="52"/>
      <c r="R108" s="55" t="str">
        <f>IF(P108="","",T108*M108*LOOKUP(RIGHT($D$2,3),定数!$A$6:$A$13,定数!$B$6:$B$13))</f>
        <v/>
      </c>
      <c r="S108" s="55"/>
      <c r="T108" s="56" t="str">
        <f t="shared" si="11"/>
        <v/>
      </c>
      <c r="U108" s="56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83" priority="11" stopIfTrue="1" operator="equal">
      <formula>"買"</formula>
    </cfRule>
    <cfRule type="cellIs" dxfId="182" priority="12" stopIfTrue="1" operator="equal">
      <formula>"売"</formula>
    </cfRule>
  </conditionalFormatting>
  <conditionalFormatting sqref="G9:G11 G14:G23 G47:G48 G25 G27:G45 G50:G108">
    <cfRule type="cellIs" dxfId="181" priority="13" stopIfTrue="1" operator="equal">
      <formula>"買"</formula>
    </cfRule>
    <cfRule type="cellIs" dxfId="180" priority="14" stopIfTrue="1" operator="equal">
      <formula>"売"</formula>
    </cfRule>
  </conditionalFormatting>
  <conditionalFormatting sqref="G12">
    <cfRule type="cellIs" dxfId="179" priority="9" stopIfTrue="1" operator="equal">
      <formula>"買"</formula>
    </cfRule>
    <cfRule type="cellIs" dxfId="178" priority="10" stopIfTrue="1" operator="equal">
      <formula>"売"</formula>
    </cfRule>
  </conditionalFormatting>
  <conditionalFormatting sqref="G13">
    <cfRule type="cellIs" dxfId="177" priority="7" stopIfTrue="1" operator="equal">
      <formula>"買"</formula>
    </cfRule>
    <cfRule type="cellIs" dxfId="176" priority="8" stopIfTrue="1" operator="equal">
      <formula>"売"</formula>
    </cfRule>
  </conditionalFormatting>
  <conditionalFormatting sqref="G24">
    <cfRule type="cellIs" dxfId="175" priority="5" stopIfTrue="1" operator="equal">
      <formula>"買"</formula>
    </cfRule>
    <cfRule type="cellIs" dxfId="174" priority="6" stopIfTrue="1" operator="equal">
      <formula>"売"</formula>
    </cfRule>
  </conditionalFormatting>
  <conditionalFormatting sqref="G26">
    <cfRule type="cellIs" dxfId="173" priority="3" stopIfTrue="1" operator="equal">
      <formula>"買"</formula>
    </cfRule>
    <cfRule type="cellIs" dxfId="172" priority="4" stopIfTrue="1" operator="equal">
      <formula>"売"</formula>
    </cfRule>
  </conditionalFormatting>
  <conditionalFormatting sqref="G49">
    <cfRule type="cellIs" dxfId="171" priority="1" stopIfTrue="1" operator="equal">
      <formula>"買"</formula>
    </cfRule>
    <cfRule type="cellIs" dxfId="17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90" zoomScaleNormal="90" workbookViewId="0">
      <pane ySplit="8" topLeftCell="A24" activePane="bottomLeft" state="frozen"/>
      <selection pane="bottomLeft" activeCell="N56" sqref="N56"/>
    </sheetView>
  </sheetViews>
  <sheetFormatPr defaultRowHeight="13.5" x14ac:dyDescent="0.15"/>
  <cols>
    <col min="1" max="1" width="2.875" customWidth="1"/>
    <col min="2" max="5" width="6.625" customWidth="1"/>
    <col min="6" max="6" width="11.5" customWidth="1"/>
    <col min="7" max="14" width="6.625" customWidth="1"/>
    <col min="15" max="15" width="12.125" customWidth="1"/>
    <col min="16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4" t="s">
        <v>4</v>
      </c>
      <c r="C2" s="74"/>
      <c r="D2" s="85" t="s">
        <v>48</v>
      </c>
      <c r="E2" s="85"/>
      <c r="F2" s="74" t="s">
        <v>5</v>
      </c>
      <c r="G2" s="74"/>
      <c r="H2" s="77" t="s">
        <v>35</v>
      </c>
      <c r="I2" s="77"/>
      <c r="J2" s="74" t="s">
        <v>6</v>
      </c>
      <c r="K2" s="74"/>
      <c r="L2" s="84">
        <v>100000</v>
      </c>
      <c r="M2" s="85"/>
      <c r="N2" s="74" t="s">
        <v>7</v>
      </c>
      <c r="O2" s="74"/>
      <c r="P2" s="86">
        <f>SUM(L2,D4)</f>
        <v>126683.54917771829</v>
      </c>
      <c r="Q2" s="77"/>
      <c r="R2" s="1"/>
      <c r="S2" s="1"/>
      <c r="T2" s="1"/>
    </row>
    <row r="3" spans="2:25" ht="57" customHeight="1" x14ac:dyDescent="0.15">
      <c r="B3" s="74" t="s">
        <v>8</v>
      </c>
      <c r="C3" s="74"/>
      <c r="D3" s="87" t="s">
        <v>37</v>
      </c>
      <c r="E3" s="87"/>
      <c r="F3" s="87"/>
      <c r="G3" s="87"/>
      <c r="H3" s="87"/>
      <c r="I3" s="87"/>
      <c r="J3" s="74" t="s">
        <v>9</v>
      </c>
      <c r="K3" s="74"/>
      <c r="L3" s="87" t="s">
        <v>62</v>
      </c>
      <c r="M3" s="88"/>
      <c r="N3" s="88"/>
      <c r="O3" s="88"/>
      <c r="P3" s="88"/>
      <c r="Q3" s="88"/>
      <c r="R3" s="1"/>
      <c r="S3" s="1"/>
    </row>
    <row r="4" spans="2:25" x14ac:dyDescent="0.15">
      <c r="B4" s="74" t="s">
        <v>10</v>
      </c>
      <c r="C4" s="74"/>
      <c r="D4" s="82">
        <f>SUM($R$9:$S$993)</f>
        <v>26683.549177718291</v>
      </c>
      <c r="E4" s="82"/>
      <c r="F4" s="74" t="s">
        <v>11</v>
      </c>
      <c r="G4" s="74"/>
      <c r="H4" s="83">
        <f>SUM($T$9:$U$108)</f>
        <v>387.99999999999949</v>
      </c>
      <c r="I4" s="77"/>
      <c r="J4" s="89" t="s">
        <v>61</v>
      </c>
      <c r="K4" s="89"/>
      <c r="L4" s="86">
        <f>MAX($C$9:$D$990)-C9</f>
        <v>46461.659292927245</v>
      </c>
      <c r="M4" s="86"/>
      <c r="N4" s="89" t="s">
        <v>60</v>
      </c>
      <c r="O4" s="89"/>
      <c r="P4" s="90">
        <f>MAX(Y:Y)</f>
        <v>0.24122652904857511</v>
      </c>
      <c r="Q4" s="90"/>
      <c r="R4" s="1"/>
      <c r="S4" s="1"/>
      <c r="T4" s="1"/>
    </row>
    <row r="5" spans="2:25" x14ac:dyDescent="0.15">
      <c r="B5" s="39" t="s">
        <v>14</v>
      </c>
      <c r="C5" s="2">
        <f>COUNTIF($R$9:$R$990,"&gt;0")</f>
        <v>20</v>
      </c>
      <c r="D5" s="38" t="s">
        <v>15</v>
      </c>
      <c r="E5" s="15">
        <f>COUNTIF($R$9:$R$990,"&lt;0")</f>
        <v>21</v>
      </c>
      <c r="F5" s="38" t="s">
        <v>16</v>
      </c>
      <c r="G5" s="2">
        <f>COUNTIF($R$9:$R$990,"=0")</f>
        <v>0</v>
      </c>
      <c r="H5" s="38" t="s">
        <v>17</v>
      </c>
      <c r="I5" s="3">
        <f>C5/SUM(C5,E5,G5)</f>
        <v>0.48780487804878048</v>
      </c>
      <c r="J5" s="73" t="s">
        <v>18</v>
      </c>
      <c r="K5" s="74"/>
      <c r="L5" s="75">
        <f>MAX(V9:V993)</f>
        <v>4</v>
      </c>
      <c r="M5" s="76"/>
      <c r="N5" s="17" t="s">
        <v>19</v>
      </c>
      <c r="O5" s="9"/>
      <c r="P5" s="75">
        <f>MAX(W9:W993)</f>
        <v>7</v>
      </c>
      <c r="Q5" s="76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67</v>
      </c>
      <c r="N6" s="12"/>
      <c r="O6" s="12"/>
      <c r="P6" s="10"/>
      <c r="Q6" s="7"/>
      <c r="R6" s="1"/>
      <c r="S6" s="1"/>
      <c r="T6" s="1"/>
    </row>
    <row r="7" spans="2:25" x14ac:dyDescent="0.15">
      <c r="B7" s="57" t="s">
        <v>20</v>
      </c>
      <c r="C7" s="59" t="s">
        <v>21</v>
      </c>
      <c r="D7" s="60"/>
      <c r="E7" s="63" t="s">
        <v>22</v>
      </c>
      <c r="F7" s="64"/>
      <c r="G7" s="64"/>
      <c r="H7" s="64"/>
      <c r="I7" s="65"/>
      <c r="J7" s="66"/>
      <c r="K7" s="67"/>
      <c r="L7" s="68"/>
      <c r="M7" s="69" t="s">
        <v>24</v>
      </c>
      <c r="N7" s="70" t="s">
        <v>25</v>
      </c>
      <c r="O7" s="71"/>
      <c r="P7" s="71"/>
      <c r="Q7" s="72"/>
      <c r="R7" s="78" t="s">
        <v>26</v>
      </c>
      <c r="S7" s="78"/>
      <c r="T7" s="78"/>
      <c r="U7" s="78"/>
    </row>
    <row r="8" spans="2:25" x14ac:dyDescent="0.15">
      <c r="B8" s="58"/>
      <c r="C8" s="61"/>
      <c r="D8" s="62"/>
      <c r="E8" s="18" t="s">
        <v>27</v>
      </c>
      <c r="F8" s="18" t="s">
        <v>28</v>
      </c>
      <c r="G8" s="18" t="s">
        <v>29</v>
      </c>
      <c r="H8" s="79" t="s">
        <v>30</v>
      </c>
      <c r="I8" s="65"/>
      <c r="J8" s="4" t="s">
        <v>31</v>
      </c>
      <c r="K8" s="80" t="s">
        <v>32</v>
      </c>
      <c r="L8" s="68"/>
      <c r="M8" s="69"/>
      <c r="N8" s="5" t="s">
        <v>27</v>
      </c>
      <c r="O8" s="5" t="s">
        <v>28</v>
      </c>
      <c r="P8" s="81" t="s">
        <v>30</v>
      </c>
      <c r="Q8" s="72"/>
      <c r="R8" s="78" t="s">
        <v>33</v>
      </c>
      <c r="S8" s="78"/>
      <c r="T8" s="78" t="s">
        <v>31</v>
      </c>
      <c r="U8" s="78"/>
      <c r="Y8" t="s">
        <v>59</v>
      </c>
    </row>
    <row r="9" spans="2:25" x14ac:dyDescent="0.15">
      <c r="B9" s="40">
        <v>1</v>
      </c>
      <c r="C9" s="51">
        <f>L2</f>
        <v>100000</v>
      </c>
      <c r="D9" s="51"/>
      <c r="E9" s="44">
        <v>2017</v>
      </c>
      <c r="F9" s="46">
        <v>42923.833333333336</v>
      </c>
      <c r="G9" s="44" t="s">
        <v>3</v>
      </c>
      <c r="H9" s="52">
        <v>1.1408</v>
      </c>
      <c r="I9" s="52"/>
      <c r="J9" s="44">
        <v>30</v>
      </c>
      <c r="K9" s="51">
        <f>IF(J9="","",C9*0.03)</f>
        <v>3000</v>
      </c>
      <c r="L9" s="51"/>
      <c r="M9" s="6">
        <f>IF(J9="","",(K9/J9)/LOOKUP(RIGHT($D$2,3),定数!$A$6:$A$13,定数!$B$6:$B$13))</f>
        <v>0.83333333333333337</v>
      </c>
      <c r="N9" s="44">
        <v>2017</v>
      </c>
      <c r="O9" s="46">
        <v>42923.833333333336</v>
      </c>
      <c r="P9" s="52">
        <v>1.1452</v>
      </c>
      <c r="Q9" s="52"/>
      <c r="R9" s="55">
        <f>IF(P9="","",T9*M9*LOOKUP(RIGHT($D$2,3),定数!$A$6:$A$13,定数!$B$6:$B$13))</f>
        <v>4399.99999999996</v>
      </c>
      <c r="S9" s="55"/>
      <c r="T9" s="56">
        <f>IF(P9="","",IF(G9="買",(P9-H9),(H9-P9))*IF(RIGHT($D$2,3)="JPY",100,10000))</f>
        <v>43.999999999999595</v>
      </c>
      <c r="U9" s="56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40">
        <v>2</v>
      </c>
      <c r="C10" s="51">
        <f t="shared" ref="C10:C73" si="0">IF(R9="","",C9+R9)</f>
        <v>104399.99999999996</v>
      </c>
      <c r="D10" s="51"/>
      <c r="E10" s="44"/>
      <c r="F10" s="46">
        <v>42950.5</v>
      </c>
      <c r="G10" s="44" t="s">
        <v>3</v>
      </c>
      <c r="H10" s="52">
        <v>1.1857</v>
      </c>
      <c r="I10" s="52"/>
      <c r="J10" s="44">
        <v>28</v>
      </c>
      <c r="K10" s="53">
        <f>IF(J10="","",C10*0.03)</f>
        <v>3131.9999999999986</v>
      </c>
      <c r="L10" s="54"/>
      <c r="M10" s="6">
        <f>IF(J10="","",(K10/J10)/LOOKUP(RIGHT($D$2,3),定数!$A$6:$A$13,定数!$B$6:$B$13))</f>
        <v>0.93214285714285672</v>
      </c>
      <c r="N10" s="44"/>
      <c r="O10" s="46">
        <v>42950.666666666664</v>
      </c>
      <c r="P10" s="52">
        <v>1.1829000000000001</v>
      </c>
      <c r="Q10" s="52"/>
      <c r="R10" s="55">
        <f>IF(P10="","",T10*M10*LOOKUP(RIGHT($D$2,3),定数!$A$6:$A$13,定数!$B$6:$B$13))</f>
        <v>-3131.9999999999022</v>
      </c>
      <c r="S10" s="55"/>
      <c r="T10" s="56">
        <f>IF(P10="","",IF(G10="買",(P10-H10),(H10-P10))*IF(RIGHT($D$2,3)="JPY",100,10000))</f>
        <v>-27.999999999999137</v>
      </c>
      <c r="U10" s="5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1">
        <f>IF(C10&lt;&gt;"",MAX(C10,C9),"")</f>
        <v>104399.99999999996</v>
      </c>
    </row>
    <row r="11" spans="2:25" x14ac:dyDescent="0.15">
      <c r="B11" s="40">
        <v>3</v>
      </c>
      <c r="C11" s="51">
        <f t="shared" si="0"/>
        <v>101268.00000000006</v>
      </c>
      <c r="D11" s="51"/>
      <c r="E11" s="40"/>
      <c r="F11" s="46">
        <v>42965.833333333336</v>
      </c>
      <c r="G11" s="44" t="s">
        <v>3</v>
      </c>
      <c r="H11" s="52">
        <v>1.1760999999999999</v>
      </c>
      <c r="I11" s="52"/>
      <c r="J11" s="44">
        <v>33</v>
      </c>
      <c r="K11" s="53">
        <f t="shared" ref="K11:K23" si="3">IF(J11="","",C11*0.03)</f>
        <v>3038.0400000000018</v>
      </c>
      <c r="L11" s="54"/>
      <c r="M11" s="6">
        <f>IF(J11="","",(K11/J11)/LOOKUP(RIGHT($D$2,3),定数!$A$6:$A$13,定数!$B$6:$B$13))</f>
        <v>0.76718181818181863</v>
      </c>
      <c r="N11" s="44"/>
      <c r="O11" s="46">
        <v>42968.666666666664</v>
      </c>
      <c r="P11" s="52">
        <v>1.1808000000000001</v>
      </c>
      <c r="Q11" s="52"/>
      <c r="R11" s="55">
        <f>IF(P11="","",T11*M11*LOOKUP(RIGHT($D$2,3),定数!$A$6:$A$13,定数!$B$6:$B$13))</f>
        <v>4326.9054545455938</v>
      </c>
      <c r="S11" s="55"/>
      <c r="T11" s="56">
        <f>IF(P11="","",IF(G11="買",(P11-H11),(H11-P11))*IF(RIGHT($D$2,3)="JPY",100,10000))</f>
        <v>47.000000000001485</v>
      </c>
      <c r="U11" s="56"/>
      <c r="V11" s="22">
        <f t="shared" si="1"/>
        <v>1</v>
      </c>
      <c r="W11">
        <f t="shared" si="2"/>
        <v>0</v>
      </c>
      <c r="X11" s="41">
        <f>IF(C11&lt;&gt;"",MAX(X10,C11),"")</f>
        <v>104399.99999999996</v>
      </c>
      <c r="Y11" s="42">
        <f>IF(X11&lt;&gt;"",1-(C11/X11),"")</f>
        <v>2.9999999999999027E-2</v>
      </c>
    </row>
    <row r="12" spans="2:25" x14ac:dyDescent="0.15">
      <c r="B12" s="40">
        <v>4</v>
      </c>
      <c r="C12" s="51">
        <f t="shared" si="0"/>
        <v>105594.90545454565</v>
      </c>
      <c r="D12" s="51"/>
      <c r="E12" s="44"/>
      <c r="F12" s="46">
        <v>42996.5</v>
      </c>
      <c r="G12" s="44" t="s">
        <v>3</v>
      </c>
      <c r="H12" s="52">
        <v>1.1956</v>
      </c>
      <c r="I12" s="52"/>
      <c r="J12" s="44">
        <v>42</v>
      </c>
      <c r="K12" s="53">
        <f t="shared" si="3"/>
        <v>3167.8471636363693</v>
      </c>
      <c r="L12" s="54"/>
      <c r="M12" s="6">
        <f>IF(J12="","",(K12/J12)/LOOKUP(RIGHT($D$2,3),定数!$A$6:$A$13,定数!$B$6:$B$13))</f>
        <v>0.62854110389610496</v>
      </c>
      <c r="N12" s="44"/>
      <c r="O12" s="46">
        <v>42998.666666666664</v>
      </c>
      <c r="P12" s="52">
        <v>1.2018</v>
      </c>
      <c r="Q12" s="52"/>
      <c r="R12" s="55">
        <f>IF(P12="","",T12*M12*LOOKUP(RIGHT($D$2,3),定数!$A$6:$A$13,定数!$B$6:$B$13))</f>
        <v>4676.3458129870087</v>
      </c>
      <c r="S12" s="55"/>
      <c r="T12" s="56">
        <f t="shared" ref="T12:T75" si="4">IF(P12="","",IF(G12="買",(P12-H12),(H12-P12))*IF(RIGHT($D$2,3)="JPY",100,10000))</f>
        <v>61.999999999999829</v>
      </c>
      <c r="U12" s="56"/>
      <c r="V12" s="22">
        <f t="shared" si="1"/>
        <v>2</v>
      </c>
      <c r="W12">
        <f t="shared" si="2"/>
        <v>0</v>
      </c>
      <c r="X12" s="41">
        <f t="shared" ref="X12:X75" si="5">IF(C12&lt;&gt;"",MAX(X11,C12),"")</f>
        <v>105594.90545454565</v>
      </c>
      <c r="Y12" s="42">
        <f t="shared" ref="Y12:Y75" si="6">IF(X12&lt;&gt;"",1-(C12/X12),"")</f>
        <v>0</v>
      </c>
    </row>
    <row r="13" spans="2:25" x14ac:dyDescent="0.15">
      <c r="B13" s="40">
        <v>5</v>
      </c>
      <c r="C13" s="51">
        <f t="shared" si="0"/>
        <v>110271.25126753266</v>
      </c>
      <c r="D13" s="51"/>
      <c r="E13" s="44"/>
      <c r="F13" s="46">
        <v>42997.833333333336</v>
      </c>
      <c r="G13" s="44" t="s">
        <v>3</v>
      </c>
      <c r="H13" s="52">
        <v>1.1995</v>
      </c>
      <c r="I13" s="52"/>
      <c r="J13" s="44">
        <v>42</v>
      </c>
      <c r="K13" s="53">
        <f t="shared" si="3"/>
        <v>3308.1375380259797</v>
      </c>
      <c r="L13" s="54"/>
      <c r="M13" s="6">
        <f>IF(J13="","",(K13/J13)/LOOKUP(RIGHT($D$2,3),定数!$A$6:$A$13,定数!$B$6:$B$13))</f>
        <v>0.65637649564007527</v>
      </c>
      <c r="N13" s="44"/>
      <c r="O13" s="46">
        <v>42998.833333333336</v>
      </c>
      <c r="P13" s="52">
        <v>1.1953</v>
      </c>
      <c r="Q13" s="52"/>
      <c r="R13" s="55">
        <f>IF(P13="","",T13*M13*LOOKUP(RIGHT($D$2,3),定数!$A$6:$A$13,定数!$B$6:$B$13))</f>
        <v>-3308.1375380259651</v>
      </c>
      <c r="S13" s="55"/>
      <c r="T13" s="56">
        <f t="shared" si="4"/>
        <v>-41.999999999999815</v>
      </c>
      <c r="U13" s="56"/>
      <c r="V13" s="22">
        <f t="shared" si="1"/>
        <v>0</v>
      </c>
      <c r="W13">
        <f t="shared" si="2"/>
        <v>1</v>
      </c>
      <c r="X13" s="41">
        <f t="shared" si="5"/>
        <v>110271.25126753266</v>
      </c>
      <c r="Y13" s="42">
        <f t="shared" si="6"/>
        <v>0</v>
      </c>
    </row>
    <row r="14" spans="2:25" x14ac:dyDescent="0.15">
      <c r="B14" s="40">
        <v>6</v>
      </c>
      <c r="C14" s="51">
        <f t="shared" si="0"/>
        <v>106963.11372950669</v>
      </c>
      <c r="D14" s="51"/>
      <c r="E14" s="45"/>
      <c r="F14" s="46">
        <v>43811.166666666664</v>
      </c>
      <c r="G14" s="45" t="s">
        <v>2</v>
      </c>
      <c r="H14" s="52">
        <v>1.1768000000000001</v>
      </c>
      <c r="I14" s="52"/>
      <c r="J14" s="45">
        <v>13</v>
      </c>
      <c r="K14" s="53">
        <f t="shared" si="3"/>
        <v>3208.8934118852003</v>
      </c>
      <c r="L14" s="54"/>
      <c r="M14" s="6">
        <f>IF(J14="","",(K14/J14)/LOOKUP(RIGHT($D$2,3),定数!$A$6:$A$13,定数!$B$6:$B$13))</f>
        <v>2.0569829563366668</v>
      </c>
      <c r="N14" s="45"/>
      <c r="O14" s="46">
        <v>43811.333333333336</v>
      </c>
      <c r="P14" s="52">
        <v>1.1780999999999999</v>
      </c>
      <c r="Q14" s="52"/>
      <c r="R14" s="55">
        <f>IF(P14="","",T14*M14*LOOKUP(RIGHT($D$2,3),定数!$A$6:$A$13,定数!$B$6:$B$13))</f>
        <v>-3208.893411884847</v>
      </c>
      <c r="S14" s="55"/>
      <c r="T14" s="56">
        <f t="shared" si="4"/>
        <v>-12.999999999998568</v>
      </c>
      <c r="U14" s="56"/>
      <c r="V14" s="22">
        <f t="shared" si="1"/>
        <v>0</v>
      </c>
      <c r="W14">
        <f t="shared" si="2"/>
        <v>2</v>
      </c>
      <c r="X14" s="41">
        <f t="shared" si="5"/>
        <v>110271.25126753266</v>
      </c>
      <c r="Y14" s="42">
        <f t="shared" si="6"/>
        <v>2.9999999999999916E-2</v>
      </c>
    </row>
    <row r="15" spans="2:25" x14ac:dyDescent="0.15">
      <c r="B15" s="40">
        <v>7</v>
      </c>
      <c r="C15" s="51">
        <f t="shared" si="0"/>
        <v>103754.22031762185</v>
      </c>
      <c r="D15" s="51"/>
      <c r="E15" s="45">
        <v>2018</v>
      </c>
      <c r="F15" s="46">
        <v>43132.666666666664</v>
      </c>
      <c r="G15" s="45" t="s">
        <v>3</v>
      </c>
      <c r="H15" s="52">
        <v>1.2462</v>
      </c>
      <c r="I15" s="52"/>
      <c r="J15" s="45">
        <v>38</v>
      </c>
      <c r="K15" s="53">
        <f t="shared" si="3"/>
        <v>3112.6266095286551</v>
      </c>
      <c r="L15" s="54"/>
      <c r="M15" s="6">
        <f>IF(J15="","",(K15/J15)/LOOKUP(RIGHT($D$2,3),定数!$A$6:$A$13,定数!$B$6:$B$13))</f>
        <v>0.68259355472119632</v>
      </c>
      <c r="N15" s="45">
        <v>2018</v>
      </c>
      <c r="O15" s="46">
        <v>43132.833333333336</v>
      </c>
      <c r="P15" s="52">
        <v>1.2519</v>
      </c>
      <c r="Q15" s="52"/>
      <c r="R15" s="55">
        <f>IF(P15="","",T15*M15*LOOKUP(RIGHT($D$2,3),定数!$A$6:$A$13,定数!$B$6:$B$13))</f>
        <v>4668.9399142930142</v>
      </c>
      <c r="S15" s="55"/>
      <c r="T15" s="56">
        <f t="shared" si="4"/>
        <v>57.000000000000384</v>
      </c>
      <c r="U15" s="56"/>
      <c r="V15" s="22">
        <f t="shared" si="1"/>
        <v>1</v>
      </c>
      <c r="W15">
        <f t="shared" si="2"/>
        <v>0</v>
      </c>
      <c r="X15" s="41">
        <f t="shared" si="5"/>
        <v>110271.25126753266</v>
      </c>
      <c r="Y15" s="42">
        <f t="shared" si="6"/>
        <v>5.9099999999996711E-2</v>
      </c>
    </row>
    <row r="16" spans="2:25" x14ac:dyDescent="0.15">
      <c r="B16" s="40">
        <v>8</v>
      </c>
      <c r="C16" s="51">
        <f t="shared" si="0"/>
        <v>108423.16023191487</v>
      </c>
      <c r="D16" s="51"/>
      <c r="E16" s="47"/>
      <c r="F16" s="46">
        <v>43164.75</v>
      </c>
      <c r="G16" s="47" t="s">
        <v>3</v>
      </c>
      <c r="H16" s="52">
        <v>1.2335</v>
      </c>
      <c r="I16" s="52"/>
      <c r="J16" s="47">
        <v>68</v>
      </c>
      <c r="K16" s="53">
        <f t="shared" si="3"/>
        <v>3252.694806957446</v>
      </c>
      <c r="L16" s="54"/>
      <c r="M16" s="6">
        <f>IF(J16="","",(K16/J16)/LOOKUP(RIGHT($D$2,3),定数!$A$6:$A$13,定数!$B$6:$B$13))</f>
        <v>0.39861455967615755</v>
      </c>
      <c r="N16" s="47"/>
      <c r="O16" s="46">
        <v>43166.5</v>
      </c>
      <c r="P16" s="52">
        <v>1.2433000000000001</v>
      </c>
      <c r="Q16" s="52"/>
      <c r="R16" s="55">
        <f>IF(P16="","",T16*M16*LOOKUP(RIGHT($D$2,3),定数!$A$6:$A$13,定数!$B$6:$B$13))</f>
        <v>4687.7072217916275</v>
      </c>
      <c r="S16" s="55"/>
      <c r="T16" s="56">
        <f t="shared" si="4"/>
        <v>98.000000000000313</v>
      </c>
      <c r="U16" s="56"/>
      <c r="V16" s="22">
        <f t="shared" si="1"/>
        <v>2</v>
      </c>
      <c r="W16">
        <f t="shared" si="2"/>
        <v>0</v>
      </c>
      <c r="X16" s="41">
        <f t="shared" si="5"/>
        <v>110271.25126753266</v>
      </c>
      <c r="Y16" s="42">
        <f t="shared" si="6"/>
        <v>1.6759499999996152E-2</v>
      </c>
    </row>
    <row r="17" spans="2:25" x14ac:dyDescent="0.15">
      <c r="B17" s="40">
        <v>9</v>
      </c>
      <c r="C17" s="51">
        <f t="shared" si="0"/>
        <v>113110.86745370649</v>
      </c>
      <c r="D17" s="51"/>
      <c r="E17" s="47"/>
      <c r="F17" s="46">
        <v>43165.5</v>
      </c>
      <c r="G17" s="47" t="s">
        <v>3</v>
      </c>
      <c r="H17" s="52">
        <v>1.2356</v>
      </c>
      <c r="I17" s="52"/>
      <c r="J17" s="47">
        <v>29</v>
      </c>
      <c r="K17" s="53">
        <f t="shared" si="3"/>
        <v>3393.3260236111946</v>
      </c>
      <c r="L17" s="54"/>
      <c r="M17" s="6">
        <f>IF(J17="","",(K17/J17)/LOOKUP(RIGHT($D$2,3),定数!$A$6:$A$13,定数!$B$6:$B$13))</f>
        <v>0.97509368494574555</v>
      </c>
      <c r="N17" s="47"/>
      <c r="O17" s="46">
        <v>43165.5</v>
      </c>
      <c r="P17" s="52">
        <v>1.2397</v>
      </c>
      <c r="Q17" s="52"/>
      <c r="R17" s="55">
        <f>IF(P17="","",T17*M17*LOOKUP(RIGHT($D$2,3),定数!$A$6:$A$13,定数!$B$6:$B$13))</f>
        <v>4797.4609299330596</v>
      </c>
      <c r="S17" s="55"/>
      <c r="T17" s="56">
        <f t="shared" si="4"/>
        <v>40.999999999999929</v>
      </c>
      <c r="U17" s="56"/>
      <c r="V17" s="22">
        <f t="shared" si="1"/>
        <v>3</v>
      </c>
      <c r="W17">
        <f t="shared" si="2"/>
        <v>0</v>
      </c>
      <c r="X17" s="41">
        <f t="shared" si="5"/>
        <v>113110.86745370649</v>
      </c>
      <c r="Y17" s="42">
        <f t="shared" si="6"/>
        <v>0</v>
      </c>
    </row>
    <row r="18" spans="2:25" x14ac:dyDescent="0.15">
      <c r="B18" s="40">
        <v>10</v>
      </c>
      <c r="C18" s="51">
        <f t="shared" si="0"/>
        <v>117908.32838363956</v>
      </c>
      <c r="D18" s="51"/>
      <c r="E18" s="47"/>
      <c r="F18" s="46">
        <v>43202</v>
      </c>
      <c r="G18" s="47" t="s">
        <v>3</v>
      </c>
      <c r="H18" s="52">
        <v>1.2378</v>
      </c>
      <c r="I18" s="52"/>
      <c r="J18" s="47">
        <v>32</v>
      </c>
      <c r="K18" s="53">
        <f t="shared" si="3"/>
        <v>3537.2498515091866</v>
      </c>
      <c r="L18" s="54"/>
      <c r="M18" s="6">
        <f>IF(J18="","",(K18/J18)/LOOKUP(RIGHT($D$2,3),定数!$A$6:$A$13,定数!$B$6:$B$13))</f>
        <v>0.92115881549718404</v>
      </c>
      <c r="N18" s="47"/>
      <c r="O18" s="46">
        <v>43202.333333333336</v>
      </c>
      <c r="P18" s="52">
        <v>1.2345999999999999</v>
      </c>
      <c r="Q18" s="52"/>
      <c r="R18" s="55">
        <f>IF(P18="","",T18*M18*LOOKUP(RIGHT($D$2,3),定数!$A$6:$A$13,定数!$B$6:$B$13))</f>
        <v>-3537.249851509288</v>
      </c>
      <c r="S18" s="55"/>
      <c r="T18" s="56">
        <f t="shared" si="4"/>
        <v>-32.000000000000917</v>
      </c>
      <c r="U18" s="56"/>
      <c r="V18" s="22">
        <f t="shared" si="1"/>
        <v>0</v>
      </c>
      <c r="W18">
        <f t="shared" si="2"/>
        <v>1</v>
      </c>
      <c r="X18" s="41">
        <f t="shared" si="5"/>
        <v>117908.32838363956</v>
      </c>
      <c r="Y18" s="42">
        <f t="shared" si="6"/>
        <v>0</v>
      </c>
    </row>
    <row r="19" spans="2:25" x14ac:dyDescent="0.15">
      <c r="B19" s="40">
        <v>11</v>
      </c>
      <c r="C19" s="51">
        <f t="shared" si="0"/>
        <v>114371.07853213027</v>
      </c>
      <c r="D19" s="51"/>
      <c r="E19" s="48"/>
      <c r="F19" s="46">
        <v>43222.666666666664</v>
      </c>
      <c r="G19" s="48" t="s">
        <v>2</v>
      </c>
      <c r="H19" s="52">
        <v>1.1990000000000001</v>
      </c>
      <c r="I19" s="52"/>
      <c r="J19" s="48">
        <v>43</v>
      </c>
      <c r="K19" s="53">
        <f t="shared" si="3"/>
        <v>3431.1323559639081</v>
      </c>
      <c r="L19" s="54"/>
      <c r="M19" s="6">
        <f>IF(J19="","",(K19/J19)/LOOKUP(RIGHT($D$2,3),定数!$A$6:$A$13,定数!$B$6:$B$13))</f>
        <v>0.66494813100075745</v>
      </c>
      <c r="N19" s="48"/>
      <c r="O19" s="46">
        <v>43224.666666666664</v>
      </c>
      <c r="P19" s="52">
        <v>1.1928000000000001</v>
      </c>
      <c r="Q19" s="52"/>
      <c r="R19" s="55">
        <f>IF(P19="","",T19*M19*LOOKUP(RIGHT($D$2,3),定数!$A$6:$A$13,定数!$B$6:$B$13))</f>
        <v>4947.214094645622</v>
      </c>
      <c r="S19" s="55"/>
      <c r="T19" s="56">
        <f t="shared" si="4"/>
        <v>61.999999999999829</v>
      </c>
      <c r="U19" s="56"/>
      <c r="V19" s="22">
        <f t="shared" si="1"/>
        <v>1</v>
      </c>
      <c r="W19">
        <f t="shared" si="2"/>
        <v>0</v>
      </c>
      <c r="X19" s="41">
        <f t="shared" si="5"/>
        <v>117908.32838363956</v>
      </c>
      <c r="Y19" s="42">
        <f t="shared" si="6"/>
        <v>3.0000000000000915E-2</v>
      </c>
    </row>
    <row r="20" spans="2:25" x14ac:dyDescent="0.15">
      <c r="B20" s="40">
        <v>12</v>
      </c>
      <c r="C20" s="51">
        <f t="shared" si="0"/>
        <v>119318.29262677589</v>
      </c>
      <c r="D20" s="51"/>
      <c r="E20" s="48"/>
      <c r="F20" s="46">
        <v>43224.666666666664</v>
      </c>
      <c r="G20" s="48" t="s">
        <v>2</v>
      </c>
      <c r="H20" s="52">
        <v>1.1938</v>
      </c>
      <c r="I20" s="52"/>
      <c r="J20" s="48">
        <v>89</v>
      </c>
      <c r="K20" s="53">
        <f t="shared" si="3"/>
        <v>3579.5487788032765</v>
      </c>
      <c r="L20" s="54"/>
      <c r="M20" s="6">
        <f>IF(J20="","",(K20/J20)/LOOKUP(RIGHT($D$2,3),定数!$A$6:$A$13,定数!$B$6:$B$13))</f>
        <v>0.33516374333364013</v>
      </c>
      <c r="N20" s="48"/>
      <c r="O20" s="46">
        <v>43236.5</v>
      </c>
      <c r="P20" s="52">
        <v>1.1806000000000001</v>
      </c>
      <c r="Q20" s="52"/>
      <c r="R20" s="55">
        <f>IF(P20="","",T20*M20*LOOKUP(RIGHT($D$2,3),定数!$A$6:$A$13,定数!$B$6:$B$13))</f>
        <v>5308.9936944048104</v>
      </c>
      <c r="S20" s="55"/>
      <c r="T20" s="56">
        <f t="shared" si="4"/>
        <v>131.99999999999878</v>
      </c>
      <c r="U20" s="56"/>
      <c r="V20" s="22">
        <f t="shared" si="1"/>
        <v>2</v>
      </c>
      <c r="W20">
        <f t="shared" si="2"/>
        <v>0</v>
      </c>
      <c r="X20" s="41">
        <f t="shared" si="5"/>
        <v>119318.29262677589</v>
      </c>
      <c r="Y20" s="42">
        <f t="shared" si="6"/>
        <v>0</v>
      </c>
    </row>
    <row r="21" spans="2:25" x14ac:dyDescent="0.15">
      <c r="B21" s="40">
        <v>13</v>
      </c>
      <c r="C21" s="51">
        <f t="shared" si="0"/>
        <v>124627.2863211807</v>
      </c>
      <c r="D21" s="51"/>
      <c r="E21" s="48"/>
      <c r="F21" s="46">
        <v>43224.666666666664</v>
      </c>
      <c r="G21" s="48" t="s">
        <v>2</v>
      </c>
      <c r="H21" s="52">
        <v>1.1953</v>
      </c>
      <c r="I21" s="52"/>
      <c r="J21" s="48">
        <v>42</v>
      </c>
      <c r="K21" s="53">
        <f t="shared" si="3"/>
        <v>3738.8185896354207</v>
      </c>
      <c r="L21" s="54"/>
      <c r="M21" s="6">
        <f>IF(J21="","",(K21/J21)/LOOKUP(RIGHT($D$2,3),定数!$A$6:$A$13,定数!$B$6:$B$13))</f>
        <v>0.74182908524512325</v>
      </c>
      <c r="N21" s="48"/>
      <c r="O21" s="46">
        <v>43228.333333333336</v>
      </c>
      <c r="P21" s="52">
        <v>1.1891</v>
      </c>
      <c r="Q21" s="52"/>
      <c r="R21" s="55">
        <f>IF(P21="","",T21*M21*LOOKUP(RIGHT($D$2,3),定数!$A$6:$A$13,定数!$B$6:$B$13))</f>
        <v>5519.2083942237023</v>
      </c>
      <c r="S21" s="55"/>
      <c r="T21" s="56">
        <f t="shared" si="4"/>
        <v>61.999999999999829</v>
      </c>
      <c r="U21" s="56"/>
      <c r="V21" s="22">
        <f t="shared" si="1"/>
        <v>3</v>
      </c>
      <c r="W21">
        <f t="shared" si="2"/>
        <v>0</v>
      </c>
      <c r="X21" s="41">
        <f t="shared" si="5"/>
        <v>124627.2863211807</v>
      </c>
      <c r="Y21" s="42">
        <f t="shared" si="6"/>
        <v>0</v>
      </c>
    </row>
    <row r="22" spans="2:25" x14ac:dyDescent="0.15">
      <c r="B22" s="40">
        <v>14</v>
      </c>
      <c r="C22" s="51">
        <f t="shared" si="0"/>
        <v>130146.49471540441</v>
      </c>
      <c r="D22" s="51"/>
      <c r="E22" s="48"/>
      <c r="F22" s="46">
        <v>43231.5</v>
      </c>
      <c r="G22" s="48" t="s">
        <v>3</v>
      </c>
      <c r="H22" s="52">
        <v>1.1914</v>
      </c>
      <c r="I22" s="52"/>
      <c r="J22" s="48">
        <v>24</v>
      </c>
      <c r="K22" s="53">
        <f t="shared" si="3"/>
        <v>3904.3948414621318</v>
      </c>
      <c r="L22" s="54"/>
      <c r="M22" s="6">
        <f>IF(J22="","",(K22/J22)/LOOKUP(RIGHT($D$2,3),定数!$A$6:$A$13,定数!$B$6:$B$13))</f>
        <v>1.3556926532854625</v>
      </c>
      <c r="N22" s="48"/>
      <c r="O22" s="46">
        <v>43234.333333333336</v>
      </c>
      <c r="P22" s="52">
        <v>1.1978</v>
      </c>
      <c r="Q22" s="52"/>
      <c r="R22" s="55">
        <f>IF(P22="","",T22*M22*LOOKUP(RIGHT($D$2,3),定数!$A$6:$A$13,定数!$B$6:$B$13))</f>
        <v>10411.719577232288</v>
      </c>
      <c r="S22" s="55"/>
      <c r="T22" s="56">
        <f t="shared" si="4"/>
        <v>63.999999999999616</v>
      </c>
      <c r="U22" s="56"/>
      <c r="V22" s="22">
        <f t="shared" si="1"/>
        <v>4</v>
      </c>
      <c r="W22">
        <f t="shared" si="2"/>
        <v>0</v>
      </c>
      <c r="X22" s="41">
        <f t="shared" si="5"/>
        <v>130146.49471540441</v>
      </c>
      <c r="Y22" s="42">
        <f t="shared" si="6"/>
        <v>0</v>
      </c>
    </row>
    <row r="23" spans="2:25" x14ac:dyDescent="0.15">
      <c r="B23" s="40">
        <v>15</v>
      </c>
      <c r="C23" s="51">
        <f t="shared" si="0"/>
        <v>140558.21429263669</v>
      </c>
      <c r="D23" s="51"/>
      <c r="E23" s="40"/>
      <c r="F23" s="46">
        <v>43238.5</v>
      </c>
      <c r="G23" s="48" t="s">
        <v>2</v>
      </c>
      <c r="H23" s="52">
        <v>1.1802999999999999</v>
      </c>
      <c r="I23" s="52"/>
      <c r="J23" s="48">
        <v>20</v>
      </c>
      <c r="K23" s="53">
        <f t="shared" si="3"/>
        <v>4216.7464287791008</v>
      </c>
      <c r="L23" s="54"/>
      <c r="M23" s="6">
        <f>IF(J23="","",(K23/J23)/LOOKUP(RIGHT($D$2,3),定数!$A$6:$A$13,定数!$B$6:$B$13))</f>
        <v>1.7569776786579585</v>
      </c>
      <c r="N23" s="48"/>
      <c r="O23" s="46">
        <v>43238.333333333336</v>
      </c>
      <c r="P23" s="52">
        <v>1.1775</v>
      </c>
      <c r="Q23" s="52"/>
      <c r="R23" s="55">
        <f>IF(P23="","",T23*M23*LOOKUP(RIGHT($D$2,3),定数!$A$6:$A$13,定数!$B$6:$B$13))</f>
        <v>5903.4450002905587</v>
      </c>
      <c r="S23" s="55"/>
      <c r="T23" s="56">
        <f t="shared" si="4"/>
        <v>27.999999999999137</v>
      </c>
      <c r="U23" s="56"/>
      <c r="V23" t="str">
        <f t="shared" ref="V23:W74" si="7">IF(S23&lt;&gt;"",IF(S23&lt;0,1+V22,0),"")</f>
        <v/>
      </c>
      <c r="W23">
        <f t="shared" si="2"/>
        <v>0</v>
      </c>
      <c r="X23" s="41">
        <f t="shared" si="5"/>
        <v>140558.21429263669</v>
      </c>
      <c r="Y23" s="42">
        <f t="shared" si="6"/>
        <v>0</v>
      </c>
    </row>
    <row r="24" spans="2:25" x14ac:dyDescent="0.15">
      <c r="B24" s="40">
        <v>16</v>
      </c>
      <c r="C24" s="51">
        <f t="shared" si="0"/>
        <v>146461.65929292724</v>
      </c>
      <c r="D24" s="51"/>
      <c r="E24" s="40"/>
      <c r="F24" s="46">
        <v>43252.5</v>
      </c>
      <c r="G24" s="40" t="s">
        <v>3</v>
      </c>
      <c r="H24" s="52">
        <v>1.1698999999999999</v>
      </c>
      <c r="I24" s="52"/>
      <c r="J24" s="40">
        <v>59</v>
      </c>
      <c r="K24" s="53">
        <f t="shared" ref="K24:K74" si="8">IF(J24="","",C24*0.03)</f>
        <v>4393.8497787878168</v>
      </c>
      <c r="L24" s="54"/>
      <c r="M24" s="6">
        <f>IF(J24="","",(K24/J24)/LOOKUP(RIGHT($D$2,3),定数!$A$6:$A$13,定数!$B$6:$B$13))</f>
        <v>0.62060025124121709</v>
      </c>
      <c r="N24" s="40"/>
      <c r="O24" s="46">
        <v>43252.666666666664</v>
      </c>
      <c r="P24" s="52">
        <v>1.1639999999999999</v>
      </c>
      <c r="Q24" s="52"/>
      <c r="R24" s="55">
        <f>IF(P24="","",T24*M24*LOOKUP(RIGHT($D$2,3),定数!$A$6:$A$13,定数!$B$6:$B$13))</f>
        <v>-4393.8497787878287</v>
      </c>
      <c r="S24" s="55"/>
      <c r="T24" s="56">
        <f t="shared" si="4"/>
        <v>-59.000000000000163</v>
      </c>
      <c r="U24" s="56"/>
      <c r="V24" t="str">
        <f t="shared" si="7"/>
        <v/>
      </c>
      <c r="W24">
        <f t="shared" si="2"/>
        <v>1</v>
      </c>
      <c r="X24" s="41">
        <f t="shared" si="5"/>
        <v>146461.65929292724</v>
      </c>
      <c r="Y24" s="42">
        <f t="shared" si="6"/>
        <v>0</v>
      </c>
    </row>
    <row r="25" spans="2:25" x14ac:dyDescent="0.15">
      <c r="B25" s="40">
        <v>17</v>
      </c>
      <c r="C25" s="51">
        <f t="shared" si="0"/>
        <v>142067.80951413943</v>
      </c>
      <c r="D25" s="51"/>
      <c r="E25" s="48"/>
      <c r="F25" s="46">
        <v>43276.5</v>
      </c>
      <c r="G25" s="48" t="s">
        <v>3</v>
      </c>
      <c r="H25" s="52">
        <v>1.1671</v>
      </c>
      <c r="I25" s="52"/>
      <c r="J25" s="48">
        <v>44</v>
      </c>
      <c r="K25" s="53">
        <f t="shared" si="8"/>
        <v>4262.0342854241826</v>
      </c>
      <c r="L25" s="54"/>
      <c r="M25" s="6">
        <f>IF(J25="","",(K25/J25)/LOOKUP(RIGHT($D$2,3),定数!$A$6:$A$13,定数!$B$6:$B$13))</f>
        <v>0.80720346314851943</v>
      </c>
      <c r="N25" s="48"/>
      <c r="O25" s="46">
        <v>43278.333333333336</v>
      </c>
      <c r="P25" s="52">
        <v>1.1627000000000001</v>
      </c>
      <c r="Q25" s="52"/>
      <c r="R25" s="55">
        <f>IF(P25="","",T25*M25*LOOKUP(RIGHT($D$2,3),定数!$A$6:$A$13,定数!$B$6:$B$13))</f>
        <v>-4262.0342854241435</v>
      </c>
      <c r="S25" s="55"/>
      <c r="T25" s="56">
        <f t="shared" si="4"/>
        <v>-43.999999999999595</v>
      </c>
      <c r="U25" s="56"/>
      <c r="V25" t="str">
        <f t="shared" si="7"/>
        <v/>
      </c>
      <c r="W25">
        <f t="shared" si="2"/>
        <v>2</v>
      </c>
      <c r="X25" s="41">
        <f t="shared" si="5"/>
        <v>146461.65929292724</v>
      </c>
      <c r="Y25" s="42">
        <f t="shared" si="6"/>
        <v>3.0000000000000027E-2</v>
      </c>
    </row>
    <row r="26" spans="2:25" x14ac:dyDescent="0.15">
      <c r="B26" s="40">
        <v>18</v>
      </c>
      <c r="C26" s="51">
        <f t="shared" si="0"/>
        <v>137805.7752287153</v>
      </c>
      <c r="D26" s="51"/>
      <c r="E26" s="40"/>
      <c r="F26" s="46">
        <v>43279.666666666664</v>
      </c>
      <c r="G26" s="40" t="s">
        <v>2</v>
      </c>
      <c r="H26" s="52">
        <v>1.1553</v>
      </c>
      <c r="I26" s="52"/>
      <c r="J26" s="40">
        <v>49</v>
      </c>
      <c r="K26" s="53">
        <f t="shared" si="8"/>
        <v>4134.1732568614589</v>
      </c>
      <c r="L26" s="54"/>
      <c r="M26" s="6">
        <f>IF(J26="","",(K26/J26)/LOOKUP(RIGHT($D$2,3),定数!$A$6:$A$13,定数!$B$6:$B$13))</f>
        <v>0.70309068994242496</v>
      </c>
      <c r="N26" s="40"/>
      <c r="O26" s="46">
        <v>43280.166666666664</v>
      </c>
      <c r="P26" s="52">
        <v>1.1601999999999999</v>
      </c>
      <c r="Q26" s="52"/>
      <c r="R26" s="55">
        <f>IF(P26="","",T26*M26*LOOKUP(RIGHT($D$2,3),定数!$A$6:$A$13,定数!$B$6:$B$13))</f>
        <v>-4134.1732568613779</v>
      </c>
      <c r="S26" s="55"/>
      <c r="T26" s="56">
        <f t="shared" si="4"/>
        <v>-48.999999999999048</v>
      </c>
      <c r="U26" s="56"/>
      <c r="V26" t="str">
        <f t="shared" si="7"/>
        <v/>
      </c>
      <c r="W26">
        <f t="shared" si="2"/>
        <v>3</v>
      </c>
      <c r="X26" s="41">
        <f t="shared" si="5"/>
        <v>146461.65929292724</v>
      </c>
      <c r="Y26" s="42">
        <f t="shared" si="6"/>
        <v>5.9099999999999597E-2</v>
      </c>
    </row>
    <row r="27" spans="2:25" x14ac:dyDescent="0.15">
      <c r="B27" s="40">
        <v>19</v>
      </c>
      <c r="C27" s="51">
        <f t="shared" si="0"/>
        <v>133671.60197185393</v>
      </c>
      <c r="D27" s="51"/>
      <c r="E27" s="48"/>
      <c r="F27" s="46">
        <v>43326.666666666664</v>
      </c>
      <c r="G27" s="48" t="s">
        <v>2</v>
      </c>
      <c r="H27" s="52">
        <v>1.1379999999999999</v>
      </c>
      <c r="I27" s="52"/>
      <c r="J27" s="48">
        <v>39</v>
      </c>
      <c r="K27" s="53">
        <f t="shared" si="8"/>
        <v>4010.1480591556178</v>
      </c>
      <c r="L27" s="54"/>
      <c r="M27" s="6">
        <f>IF(J27="","",(K27/J27)/LOOKUP(RIGHT($D$2,3),定数!$A$6:$A$13,定数!$B$6:$B$13))</f>
        <v>0.85686924340932014</v>
      </c>
      <c r="N27" s="48"/>
      <c r="O27" s="46">
        <v>43327.166666666664</v>
      </c>
      <c r="P27" s="52">
        <v>1.1322000000000001</v>
      </c>
      <c r="Q27" s="52"/>
      <c r="R27" s="55">
        <f>IF(P27="","",T27*M27*LOOKUP(RIGHT($D$2,3),定数!$A$6:$A$13,定数!$B$6:$B$13))</f>
        <v>5963.8099341286679</v>
      </c>
      <c r="S27" s="55"/>
      <c r="T27" s="56">
        <f t="shared" si="4"/>
        <v>57.999999999998053</v>
      </c>
      <c r="U27" s="56"/>
      <c r="V27" t="str">
        <f t="shared" si="7"/>
        <v/>
      </c>
      <c r="W27">
        <f t="shared" si="2"/>
        <v>0</v>
      </c>
      <c r="X27" s="41">
        <f t="shared" si="5"/>
        <v>146461.65929292724</v>
      </c>
      <c r="Y27" s="42">
        <f t="shared" si="6"/>
        <v>8.7326999999999044E-2</v>
      </c>
    </row>
    <row r="28" spans="2:25" x14ac:dyDescent="0.15">
      <c r="B28" s="40">
        <v>20</v>
      </c>
      <c r="C28" s="51">
        <f t="shared" si="0"/>
        <v>139635.41190598259</v>
      </c>
      <c r="D28" s="51"/>
      <c r="E28" s="48"/>
      <c r="F28" s="46">
        <v>43342</v>
      </c>
      <c r="G28" s="48" t="s">
        <v>3</v>
      </c>
      <c r="H28" s="52">
        <v>1.171</v>
      </c>
      <c r="I28" s="52"/>
      <c r="J28" s="48">
        <v>20</v>
      </c>
      <c r="K28" s="53">
        <f t="shared" si="8"/>
        <v>4189.0623571794777</v>
      </c>
      <c r="L28" s="54"/>
      <c r="M28" s="6">
        <f>IF(J28="","",(K28/J28)/LOOKUP(RIGHT($D$2,3),定数!$A$6:$A$13,定数!$B$6:$B$13))</f>
        <v>1.7454426488247823</v>
      </c>
      <c r="N28" s="48"/>
      <c r="O28" s="46">
        <v>43342.333333333336</v>
      </c>
      <c r="P28" s="52">
        <v>1.169</v>
      </c>
      <c r="Q28" s="52"/>
      <c r="R28" s="55">
        <f>IF(P28="","",T28*M28*LOOKUP(RIGHT($D$2,3),定数!$A$6:$A$13,定数!$B$6:$B$13))</f>
        <v>-4189.0623571794804</v>
      </c>
      <c r="S28" s="55"/>
      <c r="T28" s="56">
        <f t="shared" si="4"/>
        <v>-20.000000000000018</v>
      </c>
      <c r="U28" s="56"/>
      <c r="V28" t="str">
        <f t="shared" si="7"/>
        <v/>
      </c>
      <c r="W28">
        <f t="shared" si="2"/>
        <v>1</v>
      </c>
      <c r="X28" s="41">
        <f t="shared" si="5"/>
        <v>146461.65929292724</v>
      </c>
      <c r="Y28" s="42">
        <f t="shared" si="6"/>
        <v>4.6607743076923502E-2</v>
      </c>
    </row>
    <row r="29" spans="2:25" x14ac:dyDescent="0.15">
      <c r="B29" s="40">
        <v>21</v>
      </c>
      <c r="C29" s="51">
        <f t="shared" si="0"/>
        <v>135446.34954880312</v>
      </c>
      <c r="D29" s="51"/>
      <c r="E29" s="48"/>
      <c r="F29" s="46">
        <v>43343.5</v>
      </c>
      <c r="G29" s="48" t="s">
        <v>2</v>
      </c>
      <c r="H29" s="52">
        <v>1.1691</v>
      </c>
      <c r="I29" s="52"/>
      <c r="J29" s="48">
        <v>54</v>
      </c>
      <c r="K29" s="53">
        <f t="shared" si="8"/>
        <v>4063.3904864640936</v>
      </c>
      <c r="L29" s="54"/>
      <c r="M29" s="6">
        <f>IF(J29="","",(K29/J29)/LOOKUP(RIGHT($D$2,3),定数!$A$6:$A$13,定数!$B$6:$B$13))</f>
        <v>0.62706643309631072</v>
      </c>
      <c r="N29" s="48"/>
      <c r="O29" s="46">
        <v>43343.666666666664</v>
      </c>
      <c r="P29" s="52">
        <v>1.1632</v>
      </c>
      <c r="Q29" s="52"/>
      <c r="R29" s="55">
        <f>IF(P29="","",T29*M29*LOOKUP(RIGHT($D$2,3),定数!$A$6:$A$13,定数!$B$6:$B$13))</f>
        <v>4439.6303463218919</v>
      </c>
      <c r="S29" s="55"/>
      <c r="T29" s="56">
        <f t="shared" si="4"/>
        <v>59.000000000000163</v>
      </c>
      <c r="U29" s="56"/>
      <c r="V29" t="str">
        <f t="shared" si="7"/>
        <v/>
      </c>
      <c r="W29">
        <f t="shared" si="2"/>
        <v>0</v>
      </c>
      <c r="X29" s="41">
        <f t="shared" si="5"/>
        <v>146461.65929292724</v>
      </c>
      <c r="Y29" s="42">
        <f t="shared" si="6"/>
        <v>7.5209510784615685E-2</v>
      </c>
    </row>
    <row r="30" spans="2:25" x14ac:dyDescent="0.15">
      <c r="B30" s="40">
        <v>22</v>
      </c>
      <c r="C30" s="51">
        <f t="shared" si="0"/>
        <v>139885.979895125</v>
      </c>
      <c r="D30" s="51"/>
      <c r="E30" s="48"/>
      <c r="F30" s="46">
        <v>43350.333333333336</v>
      </c>
      <c r="G30" s="48" t="s">
        <v>3</v>
      </c>
      <c r="H30" s="52">
        <v>1.1633</v>
      </c>
      <c r="I30" s="52"/>
      <c r="J30" s="48">
        <v>20</v>
      </c>
      <c r="K30" s="53">
        <f t="shared" si="8"/>
        <v>4196.57939685375</v>
      </c>
      <c r="L30" s="54"/>
      <c r="M30" s="6">
        <f>IF(J30="","",(K30/J30)/LOOKUP(RIGHT($D$2,3),定数!$A$6:$A$13,定数!$B$6:$B$13))</f>
        <v>1.7485747486890626</v>
      </c>
      <c r="N30" s="48"/>
      <c r="O30" s="46">
        <v>43350.5</v>
      </c>
      <c r="P30" s="52">
        <v>1.1613</v>
      </c>
      <c r="Q30" s="52"/>
      <c r="R30" s="55">
        <f>IF(P30="","",T30*M30*LOOKUP(RIGHT($D$2,3),定数!$A$6:$A$13,定数!$B$6:$B$13))</f>
        <v>-4196.5793968537537</v>
      </c>
      <c r="S30" s="55"/>
      <c r="T30" s="56">
        <f t="shared" si="4"/>
        <v>-20.000000000000018</v>
      </c>
      <c r="U30" s="56"/>
      <c r="V30" t="str">
        <f t="shared" si="7"/>
        <v/>
      </c>
      <c r="W30">
        <f t="shared" si="2"/>
        <v>1</v>
      </c>
      <c r="X30" s="41">
        <f t="shared" si="5"/>
        <v>146461.65929292724</v>
      </c>
      <c r="Y30" s="42">
        <f t="shared" si="6"/>
        <v>4.4896933638111425E-2</v>
      </c>
    </row>
    <row r="31" spans="2:25" x14ac:dyDescent="0.15">
      <c r="B31" s="40">
        <v>23</v>
      </c>
      <c r="C31" s="51">
        <f t="shared" si="0"/>
        <v>135689.40049827125</v>
      </c>
      <c r="D31" s="51"/>
      <c r="E31" s="48"/>
      <c r="F31" s="46">
        <v>43377.333333333336</v>
      </c>
      <c r="G31" s="48" t="s">
        <v>2</v>
      </c>
      <c r="H31" s="52">
        <v>1.1498999999999999</v>
      </c>
      <c r="I31" s="52"/>
      <c r="J31" s="48">
        <v>44</v>
      </c>
      <c r="K31" s="53">
        <f t="shared" si="8"/>
        <v>4070.6820149481373</v>
      </c>
      <c r="L31" s="54"/>
      <c r="M31" s="6">
        <f>IF(J31="","",(K31/J31)/LOOKUP(RIGHT($D$2,3),定数!$A$6:$A$13,定数!$B$6:$B$13))</f>
        <v>0.77096250283108658</v>
      </c>
      <c r="N31" s="48"/>
      <c r="O31" s="46">
        <v>43378.666666666664</v>
      </c>
      <c r="P31" s="52">
        <v>1.1543000000000001</v>
      </c>
      <c r="Q31" s="52"/>
      <c r="R31" s="55">
        <f>IF(P31="","",T31*M31*LOOKUP(RIGHT($D$2,3),定数!$A$6:$A$13,定数!$B$6:$B$13))</f>
        <v>-4070.6820149483056</v>
      </c>
      <c r="S31" s="55"/>
      <c r="T31" s="56">
        <f t="shared" si="4"/>
        <v>-44.000000000001819</v>
      </c>
      <c r="U31" s="56"/>
      <c r="V31" t="str">
        <f t="shared" si="7"/>
        <v/>
      </c>
      <c r="W31">
        <f t="shared" si="2"/>
        <v>2</v>
      </c>
      <c r="X31" s="41">
        <f t="shared" si="5"/>
        <v>146461.65929292724</v>
      </c>
      <c r="Y31" s="42">
        <f t="shared" si="6"/>
        <v>7.3550025628968063E-2</v>
      </c>
    </row>
    <row r="32" spans="2:25" x14ac:dyDescent="0.15">
      <c r="B32" s="40">
        <v>24</v>
      </c>
      <c r="C32" s="51">
        <f t="shared" si="0"/>
        <v>131618.71848332294</v>
      </c>
      <c r="D32" s="51"/>
      <c r="E32" s="48"/>
      <c r="F32" s="46">
        <v>43389.5</v>
      </c>
      <c r="G32" s="48" t="s">
        <v>3</v>
      </c>
      <c r="H32" s="52">
        <v>1.159</v>
      </c>
      <c r="I32" s="52"/>
      <c r="J32" s="48">
        <v>25</v>
      </c>
      <c r="K32" s="53">
        <f t="shared" si="8"/>
        <v>3948.5615544996881</v>
      </c>
      <c r="L32" s="54"/>
      <c r="M32" s="6">
        <f>IF(J32="","",(K32/J32)/LOOKUP(RIGHT($D$2,3),定数!$A$6:$A$13,定数!$B$6:$B$13))</f>
        <v>1.3161871848332294</v>
      </c>
      <c r="N32" s="48"/>
      <c r="O32" s="46">
        <v>43390.166666666664</v>
      </c>
      <c r="P32" s="52">
        <v>1.1565000000000001</v>
      </c>
      <c r="Q32" s="52"/>
      <c r="R32" s="55">
        <f>IF(P32="","",T32*M32*LOOKUP(RIGHT($D$2,3),定数!$A$6:$A$13,定数!$B$6:$B$13))</f>
        <v>-3948.5615544996035</v>
      </c>
      <c r="S32" s="55"/>
      <c r="T32" s="56">
        <f t="shared" si="4"/>
        <v>-24.999999999999467</v>
      </c>
      <c r="U32" s="56"/>
      <c r="V32" t="str">
        <f t="shared" si="7"/>
        <v/>
      </c>
      <c r="W32">
        <f t="shared" si="2"/>
        <v>3</v>
      </c>
      <c r="X32" s="41">
        <f t="shared" si="5"/>
        <v>146461.65929292724</v>
      </c>
      <c r="Y32" s="42">
        <f t="shared" si="6"/>
        <v>0.10134352486010023</v>
      </c>
    </row>
    <row r="33" spans="2:25" x14ac:dyDescent="0.15">
      <c r="B33" s="40">
        <v>25</v>
      </c>
      <c r="C33" s="51">
        <f t="shared" si="0"/>
        <v>127670.15692882333</v>
      </c>
      <c r="D33" s="51"/>
      <c r="E33" s="48"/>
      <c r="F33" s="46">
        <v>43403.333333333336</v>
      </c>
      <c r="G33" s="48" t="s">
        <v>2</v>
      </c>
      <c r="H33" s="52">
        <v>1.1369</v>
      </c>
      <c r="I33" s="52"/>
      <c r="J33" s="48">
        <v>48</v>
      </c>
      <c r="K33" s="53">
        <f t="shared" si="8"/>
        <v>3830.1047078646998</v>
      </c>
      <c r="L33" s="54"/>
      <c r="M33" s="6">
        <f>IF(J33="","",(K33/J33)/LOOKUP(RIGHT($D$2,3),定数!$A$6:$A$13,定数!$B$6:$B$13))</f>
        <v>0.66494873400428811</v>
      </c>
      <c r="N33" s="48"/>
      <c r="O33" s="46">
        <v>43404.666666666664</v>
      </c>
      <c r="P33" s="52">
        <v>1.1416999999999999</v>
      </c>
      <c r="Q33" s="52"/>
      <c r="R33" s="55">
        <f>IF(P33="","",T33*M33*LOOKUP(RIGHT($D$2,3),定数!$A$6:$A$13,定数!$B$6:$B$13))</f>
        <v>-3830.104707864632</v>
      </c>
      <c r="S33" s="55"/>
      <c r="T33" s="56">
        <f t="shared" si="4"/>
        <v>-47.999999999999154</v>
      </c>
      <c r="U33" s="56"/>
      <c r="V33" t="str">
        <f t="shared" si="7"/>
        <v/>
      </c>
      <c r="W33">
        <f t="shared" si="2"/>
        <v>4</v>
      </c>
      <c r="X33" s="41">
        <f t="shared" si="5"/>
        <v>146461.65929292724</v>
      </c>
      <c r="Y33" s="42">
        <f t="shared" si="6"/>
        <v>0.12830321911429676</v>
      </c>
    </row>
    <row r="34" spans="2:25" x14ac:dyDescent="0.15">
      <c r="B34" s="40">
        <v>26</v>
      </c>
      <c r="C34" s="51">
        <f t="shared" si="0"/>
        <v>123840.05222095869</v>
      </c>
      <c r="D34" s="51"/>
      <c r="E34" s="48"/>
      <c r="F34" s="46">
        <v>43404.5</v>
      </c>
      <c r="G34" s="48" t="s">
        <v>2</v>
      </c>
      <c r="H34" s="52">
        <v>1.133</v>
      </c>
      <c r="I34" s="52"/>
      <c r="J34" s="48">
        <v>31</v>
      </c>
      <c r="K34" s="53">
        <f t="shared" si="8"/>
        <v>3715.2015666287607</v>
      </c>
      <c r="L34" s="54"/>
      <c r="M34" s="6">
        <f>IF(J34="","",(K34/J34)/LOOKUP(RIGHT($D$2,3),定数!$A$6:$A$13,定数!$B$6:$B$13))</f>
        <v>0.99871009855611848</v>
      </c>
      <c r="N34" s="48"/>
      <c r="O34" s="46">
        <v>43405.333333333336</v>
      </c>
      <c r="P34" s="52">
        <v>1.1361000000000001</v>
      </c>
      <c r="Q34" s="52"/>
      <c r="R34" s="55">
        <f>IF(P34="","",T34*M34*LOOKUP(RIGHT($D$2,3),定数!$A$6:$A$13,定数!$B$6:$B$13))</f>
        <v>-3715.2015666288835</v>
      </c>
      <c r="S34" s="55"/>
      <c r="T34" s="56">
        <f t="shared" si="4"/>
        <v>-31.000000000001027</v>
      </c>
      <c r="U34" s="56"/>
      <c r="V34" t="str">
        <f t="shared" si="7"/>
        <v/>
      </c>
      <c r="W34">
        <f t="shared" si="2"/>
        <v>5</v>
      </c>
      <c r="X34" s="41">
        <f t="shared" si="5"/>
        <v>146461.65929292724</v>
      </c>
      <c r="Y34" s="42">
        <f t="shared" si="6"/>
        <v>0.15445412254086743</v>
      </c>
    </row>
    <row r="35" spans="2:25" x14ac:dyDescent="0.15">
      <c r="B35" s="40">
        <v>27</v>
      </c>
      <c r="C35" s="51">
        <f t="shared" si="0"/>
        <v>120124.85065432981</v>
      </c>
      <c r="D35" s="51"/>
      <c r="E35" s="48"/>
      <c r="F35" s="46">
        <v>43405.5</v>
      </c>
      <c r="G35" s="48" t="s">
        <v>3</v>
      </c>
      <c r="H35" s="52">
        <v>1.1464000000000001</v>
      </c>
      <c r="I35" s="52"/>
      <c r="J35" s="48">
        <v>63</v>
      </c>
      <c r="K35" s="53">
        <f t="shared" si="8"/>
        <v>3603.7455196298943</v>
      </c>
      <c r="L35" s="54"/>
      <c r="M35" s="6">
        <f>IF(J35="","",(K35/J35)/LOOKUP(RIGHT($D$2,3),定数!$A$6:$A$13,定数!$B$6:$B$13))</f>
        <v>0.47668591529495957</v>
      </c>
      <c r="N35" s="48"/>
      <c r="O35" s="46">
        <v>43455.5</v>
      </c>
      <c r="P35" s="52">
        <v>1.1400999999999999</v>
      </c>
      <c r="Q35" s="52"/>
      <c r="R35" s="55">
        <f>IF(P35="","",T35*M35*LOOKUP(RIGHT($D$2,3),定数!$A$6:$A$13,定数!$B$6:$B$13))</f>
        <v>-3603.7455196300057</v>
      </c>
      <c r="S35" s="55"/>
      <c r="T35" s="56">
        <f t="shared" si="4"/>
        <v>-63.000000000001947</v>
      </c>
      <c r="U35" s="56"/>
      <c r="V35" t="str">
        <f t="shared" si="7"/>
        <v/>
      </c>
      <c r="W35">
        <f t="shared" si="2"/>
        <v>6</v>
      </c>
      <c r="X35" s="41">
        <f t="shared" si="5"/>
        <v>146461.65929292724</v>
      </c>
      <c r="Y35" s="42">
        <f t="shared" si="6"/>
        <v>0.17982049886464213</v>
      </c>
    </row>
    <row r="36" spans="2:25" x14ac:dyDescent="0.15">
      <c r="B36" s="40">
        <v>28</v>
      </c>
      <c r="C36" s="51">
        <f t="shared" si="0"/>
        <v>116521.10513469981</v>
      </c>
      <c r="D36" s="51"/>
      <c r="E36" s="48">
        <v>2019</v>
      </c>
      <c r="F36" s="46">
        <v>43467.333333333336</v>
      </c>
      <c r="G36" s="48" t="s">
        <v>3</v>
      </c>
      <c r="H36" s="52">
        <v>1.1458999999999999</v>
      </c>
      <c r="I36" s="52"/>
      <c r="J36" s="48">
        <v>35</v>
      </c>
      <c r="K36" s="53">
        <f t="shared" si="8"/>
        <v>3495.6331540409942</v>
      </c>
      <c r="L36" s="54"/>
      <c r="M36" s="6">
        <f>IF(J36="","",(K36/J36)/LOOKUP(RIGHT($D$2,3),定数!$A$6:$A$13,定数!$B$6:$B$13))</f>
        <v>0.83229360810499864</v>
      </c>
      <c r="N36" s="48">
        <v>2019</v>
      </c>
      <c r="O36" s="46">
        <v>43467.333333333336</v>
      </c>
      <c r="P36" s="52">
        <v>1.1424000000000001</v>
      </c>
      <c r="Q36" s="52"/>
      <c r="R36" s="55">
        <f>IF(P36="","",T36*M36*LOOKUP(RIGHT($D$2,3),定数!$A$6:$A$13,定数!$B$6:$B$13))</f>
        <v>-3495.633154040831</v>
      </c>
      <c r="S36" s="55"/>
      <c r="T36" s="56">
        <f t="shared" si="4"/>
        <v>-34.999999999998366</v>
      </c>
      <c r="U36" s="56"/>
      <c r="V36" t="str">
        <f t="shared" si="7"/>
        <v/>
      </c>
      <c r="W36">
        <f t="shared" si="2"/>
        <v>7</v>
      </c>
      <c r="X36" s="41">
        <f t="shared" si="5"/>
        <v>146461.65929292724</v>
      </c>
      <c r="Y36" s="42">
        <f t="shared" si="6"/>
        <v>0.20442588389870364</v>
      </c>
    </row>
    <row r="37" spans="2:25" x14ac:dyDescent="0.15">
      <c r="B37" s="40">
        <v>29</v>
      </c>
      <c r="C37" s="51">
        <f t="shared" si="0"/>
        <v>113025.47198065899</v>
      </c>
      <c r="D37" s="51"/>
      <c r="E37" s="48"/>
      <c r="F37" s="46">
        <v>43474.666666666664</v>
      </c>
      <c r="G37" s="48" t="s">
        <v>3</v>
      </c>
      <c r="H37" s="52">
        <v>1.1464000000000001</v>
      </c>
      <c r="I37" s="52"/>
      <c r="J37" s="48">
        <v>26</v>
      </c>
      <c r="K37" s="53">
        <f t="shared" si="8"/>
        <v>3390.7641594197694</v>
      </c>
      <c r="L37" s="54"/>
      <c r="M37" s="6">
        <f>IF(J37="","",(K37/J37)/LOOKUP(RIGHT($D$2,3),定数!$A$6:$A$13,定数!$B$6:$B$13))</f>
        <v>1.0867833844294132</v>
      </c>
      <c r="N37" s="48"/>
      <c r="O37" s="46">
        <v>43474.666666666664</v>
      </c>
      <c r="P37" s="52">
        <v>1.1503000000000001</v>
      </c>
      <c r="Q37" s="52"/>
      <c r="R37" s="55">
        <f>IF(P37="","",T37*M37*LOOKUP(RIGHT($D$2,3),定数!$A$6:$A$13,定数!$B$6:$B$13))</f>
        <v>5086.1462391296727</v>
      </c>
      <c r="S37" s="55"/>
      <c r="T37" s="56">
        <f t="shared" si="4"/>
        <v>39.000000000000142</v>
      </c>
      <c r="U37" s="56"/>
      <c r="V37" t="str">
        <f t="shared" si="7"/>
        <v/>
      </c>
      <c r="W37">
        <f t="shared" si="2"/>
        <v>0</v>
      </c>
      <c r="X37" s="41">
        <f t="shared" si="5"/>
        <v>146461.65929292724</v>
      </c>
      <c r="Y37" s="42">
        <f t="shared" si="6"/>
        <v>0.22829310738174136</v>
      </c>
    </row>
    <row r="38" spans="2:25" x14ac:dyDescent="0.15">
      <c r="B38" s="40">
        <v>30</v>
      </c>
      <c r="C38" s="51">
        <f t="shared" si="0"/>
        <v>118111.61821978865</v>
      </c>
      <c r="D38" s="51"/>
      <c r="E38" s="48"/>
      <c r="F38" s="46">
        <v>43494.833333333336</v>
      </c>
      <c r="G38" s="48" t="s">
        <v>3</v>
      </c>
      <c r="H38" s="52">
        <v>1.1438999999999999</v>
      </c>
      <c r="I38" s="52"/>
      <c r="J38" s="48">
        <v>29</v>
      </c>
      <c r="K38" s="53">
        <f t="shared" si="8"/>
        <v>3543.3485465936596</v>
      </c>
      <c r="L38" s="54"/>
      <c r="M38" s="6">
        <f>IF(J38="","",(K38/J38)/LOOKUP(RIGHT($D$2,3),定数!$A$6:$A$13,定数!$B$6:$B$13))</f>
        <v>1.0182036053430057</v>
      </c>
      <c r="N38" s="48"/>
      <c r="O38" s="46">
        <v>43495.666666666664</v>
      </c>
      <c r="P38" s="52">
        <v>1.141</v>
      </c>
      <c r="Q38" s="52"/>
      <c r="R38" s="55">
        <f>IF(P38="","",T38*M38*LOOKUP(RIGHT($D$2,3),定数!$A$6:$A$13,定数!$B$6:$B$13))</f>
        <v>-3543.348546593541</v>
      </c>
      <c r="S38" s="55"/>
      <c r="T38" s="56">
        <f t="shared" si="4"/>
        <v>-28.999999999999027</v>
      </c>
      <c r="U38" s="56"/>
      <c r="V38" t="str">
        <f t="shared" si="7"/>
        <v/>
      </c>
      <c r="W38">
        <f t="shared" si="2"/>
        <v>1</v>
      </c>
      <c r="X38" s="41">
        <f t="shared" si="5"/>
        <v>146461.65929292724</v>
      </c>
      <c r="Y38" s="42">
        <f t="shared" si="6"/>
        <v>0.1935662972139196</v>
      </c>
    </row>
    <row r="39" spans="2:25" x14ac:dyDescent="0.15">
      <c r="B39" s="40">
        <v>31</v>
      </c>
      <c r="C39" s="51">
        <f t="shared" si="0"/>
        <v>114568.26967319511</v>
      </c>
      <c r="D39" s="51"/>
      <c r="E39" s="49"/>
      <c r="F39" s="46">
        <v>43522.833333333336</v>
      </c>
      <c r="G39" s="49" t="s">
        <v>3</v>
      </c>
      <c r="H39" s="52">
        <v>1.1379999999999999</v>
      </c>
      <c r="I39" s="52"/>
      <c r="J39" s="49">
        <v>36</v>
      </c>
      <c r="K39" s="53">
        <f t="shared" si="8"/>
        <v>3437.0480901958531</v>
      </c>
      <c r="L39" s="54"/>
      <c r="M39" s="6">
        <f>IF(J39="","",(K39/J39)/LOOKUP(RIGHT($D$2,3),定数!$A$6:$A$13,定数!$B$6:$B$13))</f>
        <v>0.79561298384163259</v>
      </c>
      <c r="N39" s="49"/>
      <c r="O39" s="46">
        <v>43528.333333333336</v>
      </c>
      <c r="P39" s="52">
        <v>1.1344000000000001</v>
      </c>
      <c r="Q39" s="52"/>
      <c r="R39" s="55">
        <f>IF(P39="","",T39*M39*LOOKUP(RIGHT($D$2,3),定数!$A$6:$A$13,定数!$B$6:$B$13))</f>
        <v>-3437.0480901956862</v>
      </c>
      <c r="S39" s="55"/>
      <c r="T39" s="56">
        <f t="shared" si="4"/>
        <v>-35.999999999998252</v>
      </c>
      <c r="U39" s="56"/>
      <c r="V39" t="str">
        <f t="shared" si="7"/>
        <v/>
      </c>
      <c r="W39">
        <f t="shared" si="2"/>
        <v>2</v>
      </c>
      <c r="X39" s="41">
        <f t="shared" si="5"/>
        <v>146461.65929292724</v>
      </c>
      <c r="Y39" s="42">
        <f t="shared" si="6"/>
        <v>0.21775930829750123</v>
      </c>
    </row>
    <row r="40" spans="2:25" x14ac:dyDescent="0.15">
      <c r="B40" s="40">
        <v>32</v>
      </c>
      <c r="C40" s="51">
        <f t="shared" si="0"/>
        <v>111131.22158299942</v>
      </c>
      <c r="D40" s="51"/>
      <c r="E40" s="49"/>
      <c r="F40" s="46">
        <v>43530.833333333336</v>
      </c>
      <c r="G40" s="49" t="s">
        <v>2</v>
      </c>
      <c r="H40" s="52">
        <v>1.1304000000000001</v>
      </c>
      <c r="I40" s="52"/>
      <c r="J40" s="49">
        <v>21</v>
      </c>
      <c r="K40" s="53">
        <f t="shared" si="8"/>
        <v>3333.9366474899825</v>
      </c>
      <c r="L40" s="54"/>
      <c r="M40" s="6">
        <f>IF(J40="","",(K40/J40)/LOOKUP(RIGHT($D$2,3),定数!$A$6:$A$13,定数!$B$6:$B$13))</f>
        <v>1.3229907331309456</v>
      </c>
      <c r="N40" s="49"/>
      <c r="O40" s="46">
        <v>43531.5</v>
      </c>
      <c r="P40" s="52">
        <v>1.1273</v>
      </c>
      <c r="Q40" s="52"/>
      <c r="R40" s="55">
        <f>IF(P40="","",T40*M40*LOOKUP(RIGHT($D$2,3),定数!$A$6:$A$13,定数!$B$6:$B$13))</f>
        <v>4921.5255272472805</v>
      </c>
      <c r="S40" s="55"/>
      <c r="T40" s="56">
        <f t="shared" si="4"/>
        <v>31.000000000001027</v>
      </c>
      <c r="U40" s="56"/>
      <c r="V40" t="str">
        <f t="shared" si="7"/>
        <v/>
      </c>
      <c r="W40">
        <f t="shared" si="2"/>
        <v>0</v>
      </c>
      <c r="X40" s="41">
        <f t="shared" si="5"/>
        <v>146461.65929292724</v>
      </c>
      <c r="Y40" s="42">
        <f t="shared" si="6"/>
        <v>0.24122652904857511</v>
      </c>
    </row>
    <row r="41" spans="2:25" x14ac:dyDescent="0.15">
      <c r="B41" s="40">
        <v>33</v>
      </c>
      <c r="C41" s="51">
        <f t="shared" si="0"/>
        <v>116052.74711024671</v>
      </c>
      <c r="D41" s="51"/>
      <c r="E41" s="49"/>
      <c r="F41" s="46">
        <v>43536.666666666664</v>
      </c>
      <c r="G41" s="49" t="s">
        <v>3</v>
      </c>
      <c r="H41" s="52">
        <v>1.1284000000000001</v>
      </c>
      <c r="I41" s="52"/>
      <c r="J41" s="49">
        <v>36</v>
      </c>
      <c r="K41" s="53">
        <f t="shared" si="8"/>
        <v>3481.5824133074011</v>
      </c>
      <c r="L41" s="54"/>
      <c r="M41" s="6">
        <f>IF(J41="","",(K41/J41)/LOOKUP(RIGHT($D$2,3),定数!$A$6:$A$13,定数!$B$6:$B$13))</f>
        <v>0.80592185493226876</v>
      </c>
      <c r="N41" s="49"/>
      <c r="O41" s="46">
        <v>43539.666666666664</v>
      </c>
      <c r="P41" s="52">
        <v>1.1337999999999999</v>
      </c>
      <c r="Q41" s="52"/>
      <c r="R41" s="55">
        <f>IF(P41="","",T41*M41*LOOKUP(RIGHT($D$2,3),定数!$A$6:$A$13,定数!$B$6:$B$13))</f>
        <v>5222.3736199609557</v>
      </c>
      <c r="S41" s="55"/>
      <c r="T41" s="56">
        <f t="shared" si="4"/>
        <v>53.999999999998494</v>
      </c>
      <c r="U41" s="56"/>
      <c r="V41" t="str">
        <f t="shared" si="7"/>
        <v/>
      </c>
      <c r="W41">
        <f t="shared" si="2"/>
        <v>0</v>
      </c>
      <c r="X41" s="41">
        <f t="shared" si="5"/>
        <v>146461.65929292724</v>
      </c>
      <c r="Y41" s="42">
        <f t="shared" si="6"/>
        <v>0.20762370390643936</v>
      </c>
    </row>
    <row r="42" spans="2:25" x14ac:dyDescent="0.15">
      <c r="B42" s="40">
        <v>34</v>
      </c>
      <c r="C42" s="51">
        <f t="shared" si="0"/>
        <v>121275.12073020767</v>
      </c>
      <c r="D42" s="51"/>
      <c r="E42" s="49"/>
      <c r="F42" s="46">
        <v>43544.333333333336</v>
      </c>
      <c r="G42" s="49" t="s">
        <v>3</v>
      </c>
      <c r="H42" s="52">
        <v>1.1353</v>
      </c>
      <c r="I42" s="52"/>
      <c r="J42" s="49">
        <v>19</v>
      </c>
      <c r="K42" s="53">
        <f t="shared" si="8"/>
        <v>3638.2536219062299</v>
      </c>
      <c r="L42" s="54"/>
      <c r="M42" s="6">
        <f>IF(J42="","",(K42/J42)/LOOKUP(RIGHT($D$2,3),定数!$A$6:$A$13,定数!$B$6:$B$13))</f>
        <v>1.5957252727658904</v>
      </c>
      <c r="N42" s="49"/>
      <c r="O42" s="46">
        <v>43544.833333333336</v>
      </c>
      <c r="P42" s="52">
        <v>1.1379999999999999</v>
      </c>
      <c r="Q42" s="52"/>
      <c r="R42" s="55">
        <f>IF(P42="","",T42*M42*LOOKUP(RIGHT($D$2,3),定数!$A$6:$A$13,定数!$B$6:$B$13))</f>
        <v>5170.1498837613399</v>
      </c>
      <c r="S42" s="55"/>
      <c r="T42" s="56">
        <f t="shared" si="4"/>
        <v>26.999999999999247</v>
      </c>
      <c r="U42" s="56"/>
      <c r="V42" t="str">
        <f t="shared" si="7"/>
        <v/>
      </c>
      <c r="W42">
        <f t="shared" si="2"/>
        <v>0</v>
      </c>
      <c r="X42" s="41">
        <f t="shared" si="5"/>
        <v>146461.65929292724</v>
      </c>
      <c r="Y42" s="42">
        <f t="shared" si="6"/>
        <v>0.1719667705822302</v>
      </c>
    </row>
    <row r="43" spans="2:25" x14ac:dyDescent="0.15">
      <c r="B43" s="40">
        <v>35</v>
      </c>
      <c r="C43" s="51">
        <f t="shared" si="0"/>
        <v>126445.27061396901</v>
      </c>
      <c r="D43" s="51"/>
      <c r="E43" s="49"/>
      <c r="F43" s="46">
        <v>43544.833333333336</v>
      </c>
      <c r="G43" s="49" t="s">
        <v>3</v>
      </c>
      <c r="H43" s="52">
        <v>1.1364000000000001</v>
      </c>
      <c r="I43" s="52"/>
      <c r="J43" s="49">
        <v>19</v>
      </c>
      <c r="K43" s="53">
        <f t="shared" si="8"/>
        <v>3793.3581184190703</v>
      </c>
      <c r="L43" s="54"/>
      <c r="M43" s="6">
        <f>IF(J43="","",(K43/J43)/LOOKUP(RIGHT($D$2,3),定数!$A$6:$A$13,定数!$B$6:$B$13))</f>
        <v>1.6637535607101186</v>
      </c>
      <c r="N43" s="49"/>
      <c r="O43" s="46">
        <v>43544.833333333336</v>
      </c>
      <c r="P43" s="52">
        <v>1.1391</v>
      </c>
      <c r="Q43" s="52"/>
      <c r="R43" s="55">
        <f>IF(P43="","",T43*M43*LOOKUP(RIGHT($D$2,3),定数!$A$6:$A$13,定数!$B$6:$B$13))</f>
        <v>5390.561536700634</v>
      </c>
      <c r="S43" s="55"/>
      <c r="T43" s="56">
        <f t="shared" si="4"/>
        <v>26.999999999999247</v>
      </c>
      <c r="U43" s="56"/>
      <c r="V43" t="str">
        <f t="shared" si="7"/>
        <v/>
      </c>
      <c r="W43">
        <f t="shared" si="2"/>
        <v>0</v>
      </c>
      <c r="X43" s="41">
        <f t="shared" si="5"/>
        <v>146461.65929292724</v>
      </c>
      <c r="Y43" s="42">
        <f t="shared" si="6"/>
        <v>0.13666640659126306</v>
      </c>
    </row>
    <row r="44" spans="2:25" x14ac:dyDescent="0.15">
      <c r="B44" s="40">
        <v>36</v>
      </c>
      <c r="C44" s="51">
        <f t="shared" si="0"/>
        <v>131835.83215066965</v>
      </c>
      <c r="D44" s="51"/>
      <c r="E44" s="49"/>
      <c r="F44" s="46">
        <v>43566</v>
      </c>
      <c r="G44" s="49" t="s">
        <v>3</v>
      </c>
      <c r="H44" s="52">
        <v>1.1279999999999999</v>
      </c>
      <c r="I44" s="52"/>
      <c r="J44" s="49">
        <v>18</v>
      </c>
      <c r="K44" s="53">
        <f t="shared" si="8"/>
        <v>3955.0749645200895</v>
      </c>
      <c r="L44" s="54"/>
      <c r="M44" s="6">
        <f>IF(J44="","",(K44/J44)/LOOKUP(RIGHT($D$2,3),定数!$A$6:$A$13,定数!$B$6:$B$13))</f>
        <v>1.8310532243148563</v>
      </c>
      <c r="N44" s="49"/>
      <c r="O44" s="46">
        <v>43566.5</v>
      </c>
      <c r="P44" s="52">
        <v>1.1262000000000001</v>
      </c>
      <c r="Q44" s="52"/>
      <c r="R44" s="55">
        <f>IF(P44="","",T44*M44*LOOKUP(RIGHT($D$2,3),定数!$A$6:$A$13,定数!$B$6:$B$13))</f>
        <v>-3955.0749645196543</v>
      </c>
      <c r="S44" s="55"/>
      <c r="T44" s="56">
        <f t="shared" si="4"/>
        <v>-17.999999999998018</v>
      </c>
      <c r="U44" s="56"/>
      <c r="V44" t="str">
        <f t="shared" si="7"/>
        <v/>
      </c>
      <c r="W44">
        <f t="shared" si="2"/>
        <v>1</v>
      </c>
      <c r="X44" s="41">
        <f t="shared" si="5"/>
        <v>146461.65929292724</v>
      </c>
      <c r="Y44" s="42">
        <f t="shared" si="6"/>
        <v>9.9861132345944181E-2</v>
      </c>
    </row>
    <row r="45" spans="2:25" x14ac:dyDescent="0.15">
      <c r="B45" s="40">
        <v>37</v>
      </c>
      <c r="C45" s="51">
        <f t="shared" si="0"/>
        <v>127880.75718615</v>
      </c>
      <c r="D45" s="51"/>
      <c r="E45" s="49"/>
      <c r="F45" s="46">
        <v>43573.166666666664</v>
      </c>
      <c r="G45" s="49" t="s">
        <v>2</v>
      </c>
      <c r="H45" s="52">
        <v>1.1293</v>
      </c>
      <c r="I45" s="52"/>
      <c r="J45" s="49">
        <v>10</v>
      </c>
      <c r="K45" s="53">
        <f t="shared" si="8"/>
        <v>3836.4227155845001</v>
      </c>
      <c r="L45" s="54"/>
      <c r="M45" s="6">
        <f>IF(J45="","",(K45/J45)/LOOKUP(RIGHT($D$2,3),定数!$A$6:$A$13,定数!$B$6:$B$13))</f>
        <v>3.1970189296537503</v>
      </c>
      <c r="N45" s="49"/>
      <c r="O45" s="46">
        <v>43573.333333333336</v>
      </c>
      <c r="P45" s="52">
        <v>1.1303000000000001</v>
      </c>
      <c r="Q45" s="52"/>
      <c r="R45" s="55">
        <f>IF(P45="","",T45*M45*LOOKUP(RIGHT($D$2,3),定数!$A$6:$A$13,定数!$B$6:$B$13))</f>
        <v>-3836.4227155849298</v>
      </c>
      <c r="S45" s="55"/>
      <c r="T45" s="56">
        <f t="shared" si="4"/>
        <v>-10.000000000001119</v>
      </c>
      <c r="U45" s="56"/>
      <c r="V45" t="str">
        <f t="shared" si="7"/>
        <v/>
      </c>
      <c r="W45">
        <f t="shared" si="2"/>
        <v>2</v>
      </c>
      <c r="X45" s="41">
        <f t="shared" si="5"/>
        <v>146461.65929292724</v>
      </c>
      <c r="Y45" s="42">
        <f t="shared" si="6"/>
        <v>0.12686529837556282</v>
      </c>
    </row>
    <row r="46" spans="2:25" x14ac:dyDescent="0.15">
      <c r="B46" s="40">
        <v>38</v>
      </c>
      <c r="C46" s="51">
        <f t="shared" si="0"/>
        <v>124044.33447056507</v>
      </c>
      <c r="D46" s="51"/>
      <c r="E46" s="49"/>
      <c r="F46" s="46">
        <v>43607.166666666664</v>
      </c>
      <c r="G46" s="49" t="s">
        <v>2</v>
      </c>
      <c r="H46" s="52">
        <v>1.1156999999999999</v>
      </c>
      <c r="I46" s="52"/>
      <c r="J46" s="49">
        <v>10</v>
      </c>
      <c r="K46" s="53">
        <f t="shared" si="8"/>
        <v>3721.330034116952</v>
      </c>
      <c r="L46" s="54"/>
      <c r="M46" s="6">
        <f>IF(J46="","",(K46/J46)/LOOKUP(RIGHT($D$2,3),定数!$A$6:$A$13,定数!$B$6:$B$13))</f>
        <v>3.1011083617641266</v>
      </c>
      <c r="N46" s="49"/>
      <c r="O46" s="46">
        <v>43607.5</v>
      </c>
      <c r="P46" s="52">
        <v>1.1167</v>
      </c>
      <c r="Q46" s="52"/>
      <c r="R46" s="55">
        <f>IF(P46="","",T46*M46*LOOKUP(RIGHT($D$2,3),定数!$A$6:$A$13,定数!$B$6:$B$13))</f>
        <v>-3721.3300341173685</v>
      </c>
      <c r="S46" s="55"/>
      <c r="T46" s="56">
        <f t="shared" si="4"/>
        <v>-10.000000000001119</v>
      </c>
      <c r="U46" s="56"/>
      <c r="V46" t="str">
        <f t="shared" si="7"/>
        <v/>
      </c>
      <c r="W46">
        <f t="shared" si="2"/>
        <v>3</v>
      </c>
      <c r="X46" s="41">
        <f t="shared" si="5"/>
        <v>146461.65929292724</v>
      </c>
      <c r="Y46" s="42">
        <f t="shared" si="6"/>
        <v>0.15305933942429895</v>
      </c>
    </row>
    <row r="47" spans="2:25" x14ac:dyDescent="0.15">
      <c r="B47" s="40">
        <v>39</v>
      </c>
      <c r="C47" s="51">
        <f t="shared" si="0"/>
        <v>120323.00443644769</v>
      </c>
      <c r="D47" s="51"/>
      <c r="E47" s="49"/>
      <c r="F47" s="46">
        <v>43623.5</v>
      </c>
      <c r="G47" s="49" t="s">
        <v>3</v>
      </c>
      <c r="H47" s="52">
        <v>1.1299999999999999</v>
      </c>
      <c r="I47" s="52"/>
      <c r="J47" s="49">
        <v>57</v>
      </c>
      <c r="K47" s="53">
        <f t="shared" si="8"/>
        <v>3609.6901330934306</v>
      </c>
      <c r="L47" s="54"/>
      <c r="M47" s="6">
        <f>IF(J47="","",(K47/J47)/LOOKUP(RIGHT($D$2,3),定数!$A$6:$A$13,定数!$B$6:$B$13))</f>
        <v>0.52773247559845482</v>
      </c>
      <c r="N47" s="49"/>
      <c r="O47" s="46">
        <v>43630.5</v>
      </c>
      <c r="P47" s="52">
        <v>1.1243000000000001</v>
      </c>
      <c r="Q47" s="52"/>
      <c r="R47" s="55">
        <f>IF(P47="","",T47*M47*LOOKUP(RIGHT($D$2,3),定数!$A$6:$A$13,定数!$B$6:$B$13))</f>
        <v>-3609.6901330933147</v>
      </c>
      <c r="S47" s="55"/>
      <c r="T47" s="56">
        <f t="shared" si="4"/>
        <v>-56.999999999998167</v>
      </c>
      <c r="U47" s="56"/>
      <c r="V47" t="str">
        <f t="shared" si="7"/>
        <v/>
      </c>
      <c r="W47">
        <f t="shared" si="2"/>
        <v>4</v>
      </c>
      <c r="X47" s="41">
        <f t="shared" si="5"/>
        <v>146461.65929292724</v>
      </c>
      <c r="Y47" s="42">
        <f t="shared" si="6"/>
        <v>0.17846755924157287</v>
      </c>
    </row>
    <row r="48" spans="2:25" x14ac:dyDescent="0.15">
      <c r="B48" s="40">
        <v>40</v>
      </c>
      <c r="C48" s="51">
        <f t="shared" si="0"/>
        <v>116713.31430335437</v>
      </c>
      <c r="D48" s="51"/>
      <c r="E48" s="49"/>
      <c r="F48" s="46">
        <v>43648.666666666664</v>
      </c>
      <c r="G48" s="49" t="s">
        <v>2</v>
      </c>
      <c r="H48" s="52">
        <v>1.1289</v>
      </c>
      <c r="I48" s="52"/>
      <c r="J48" s="49">
        <v>38</v>
      </c>
      <c r="K48" s="53">
        <f t="shared" si="8"/>
        <v>3501.3994291006311</v>
      </c>
      <c r="L48" s="54"/>
      <c r="M48" s="6">
        <f>IF(J48="","",(K48/J48)/LOOKUP(RIGHT($D$2,3),定数!$A$6:$A$13,定数!$B$6:$B$13))</f>
        <v>0.76785075199575237</v>
      </c>
      <c r="N48" s="49"/>
      <c r="O48" s="46">
        <v>43651.5</v>
      </c>
      <c r="P48" s="52">
        <v>1.1240000000000001</v>
      </c>
      <c r="Q48" s="52"/>
      <c r="R48" s="55">
        <f>IF(P48="","",T48*M48*LOOKUP(RIGHT($D$2,3),定数!$A$6:$A$13,定数!$B$6:$B$13))</f>
        <v>4514.9624217349356</v>
      </c>
      <c r="S48" s="55"/>
      <c r="T48" s="56">
        <f t="shared" si="4"/>
        <v>48.999999999999048</v>
      </c>
      <c r="U48" s="56"/>
      <c r="V48" t="str">
        <f t="shared" si="7"/>
        <v/>
      </c>
      <c r="W48">
        <f t="shared" si="2"/>
        <v>0</v>
      </c>
      <c r="X48" s="41">
        <f t="shared" si="5"/>
        <v>146461.65929292724</v>
      </c>
      <c r="Y48" s="42">
        <f t="shared" si="6"/>
        <v>0.20311353246432484</v>
      </c>
    </row>
    <row r="49" spans="2:25" x14ac:dyDescent="0.15">
      <c r="B49" s="40">
        <v>41</v>
      </c>
      <c r="C49" s="51">
        <f t="shared" si="0"/>
        <v>121228.27672508931</v>
      </c>
      <c r="D49" s="51"/>
      <c r="E49" s="49"/>
      <c r="F49" s="46">
        <v>43651.333333333336</v>
      </c>
      <c r="G49" s="49" t="s">
        <v>2</v>
      </c>
      <c r="H49" s="52">
        <v>1.1272</v>
      </c>
      <c r="I49" s="52"/>
      <c r="J49" s="49">
        <v>40</v>
      </c>
      <c r="K49" s="53">
        <f t="shared" si="8"/>
        <v>3636.8483017526792</v>
      </c>
      <c r="L49" s="54"/>
      <c r="M49" s="6">
        <f>IF(J49="","",(K49/J49)/LOOKUP(RIGHT($D$2,3),定数!$A$6:$A$13,定数!$B$6:$B$13))</f>
        <v>0.75767672953180809</v>
      </c>
      <c r="N49" s="49"/>
      <c r="O49" s="46">
        <v>43651.666666666664</v>
      </c>
      <c r="P49" s="52">
        <v>1.1212</v>
      </c>
      <c r="Q49" s="52"/>
      <c r="R49" s="55">
        <f>IF(P49="","",T49*M49*LOOKUP(RIGHT($D$2,3),定数!$A$6:$A$13,定数!$B$6:$B$13))</f>
        <v>5455.272452629024</v>
      </c>
      <c r="S49" s="55"/>
      <c r="T49" s="56">
        <f t="shared" si="4"/>
        <v>60.000000000000057</v>
      </c>
      <c r="U49" s="56"/>
      <c r="V49" t="str">
        <f t="shared" si="7"/>
        <v/>
      </c>
      <c r="W49">
        <f t="shared" si="2"/>
        <v>0</v>
      </c>
      <c r="X49" s="41">
        <f t="shared" si="5"/>
        <v>146461.65929292724</v>
      </c>
      <c r="Y49" s="42">
        <f t="shared" si="6"/>
        <v>0.17228660858860334</v>
      </c>
    </row>
    <row r="50" spans="2:25" x14ac:dyDescent="0.15">
      <c r="B50" s="40">
        <v>42</v>
      </c>
      <c r="C50" s="51">
        <f t="shared" si="0"/>
        <v>126683.54917771833</v>
      </c>
      <c r="D50" s="51"/>
      <c r="E50" s="40"/>
      <c r="F50" s="8"/>
      <c r="G50" s="40"/>
      <c r="H50" s="52"/>
      <c r="I50" s="52"/>
      <c r="J50" s="40"/>
      <c r="K50" s="53" t="str">
        <f t="shared" si="8"/>
        <v/>
      </c>
      <c r="L50" s="54"/>
      <c r="M50" s="6" t="str">
        <f>IF(J50="","",(K50/J50)/LOOKUP(RIGHT($D$2,3),定数!$A$6:$A$13,定数!$B$6:$B$13))</f>
        <v/>
      </c>
      <c r="N50" s="40"/>
      <c r="O50" s="8"/>
      <c r="P50" s="52"/>
      <c r="Q50" s="52"/>
      <c r="R50" s="55" t="str">
        <f>IF(P50="","",T50*M50*LOOKUP(RIGHT($D$2,3),定数!$A$6:$A$13,定数!$B$6:$B$13))</f>
        <v/>
      </c>
      <c r="S50" s="55"/>
      <c r="T50" s="56" t="str">
        <f t="shared" si="4"/>
        <v/>
      </c>
      <c r="U50" s="56"/>
      <c r="V50" t="str">
        <f t="shared" si="7"/>
        <v/>
      </c>
      <c r="W50" t="str">
        <f t="shared" si="2"/>
        <v/>
      </c>
      <c r="X50" s="41">
        <f t="shared" si="5"/>
        <v>146461.65929292724</v>
      </c>
      <c r="Y50" s="42">
        <f t="shared" si="6"/>
        <v>0.1350395059750904</v>
      </c>
    </row>
    <row r="51" spans="2:25" x14ac:dyDescent="0.15">
      <c r="B51" s="40">
        <v>43</v>
      </c>
      <c r="C51" s="51" t="str">
        <f t="shared" si="0"/>
        <v/>
      </c>
      <c r="D51" s="51"/>
      <c r="E51" s="40"/>
      <c r="F51" s="8"/>
      <c r="G51" s="40"/>
      <c r="H51" s="52"/>
      <c r="I51" s="52"/>
      <c r="J51" s="40"/>
      <c r="K51" s="53" t="str">
        <f t="shared" si="8"/>
        <v/>
      </c>
      <c r="L51" s="54"/>
      <c r="M51" s="6" t="str">
        <f>IF(J51="","",(K51/J51)/LOOKUP(RIGHT($D$2,3),定数!$A$6:$A$13,定数!$B$6:$B$13))</f>
        <v/>
      </c>
      <c r="N51" s="40"/>
      <c r="O51" s="8"/>
      <c r="P51" s="52"/>
      <c r="Q51" s="52"/>
      <c r="R51" s="55" t="str">
        <f>IF(P51="","",T51*M51*LOOKUP(RIGHT($D$2,3),定数!$A$6:$A$13,定数!$B$6:$B$13))</f>
        <v/>
      </c>
      <c r="S51" s="55"/>
      <c r="T51" s="56" t="str">
        <f t="shared" si="4"/>
        <v/>
      </c>
      <c r="U51" s="56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15">
      <c r="B52" s="40">
        <v>44</v>
      </c>
      <c r="C52" s="51" t="str">
        <f t="shared" si="0"/>
        <v/>
      </c>
      <c r="D52" s="51"/>
      <c r="E52" s="40"/>
      <c r="F52" s="8"/>
      <c r="G52" s="40"/>
      <c r="H52" s="52"/>
      <c r="I52" s="52"/>
      <c r="J52" s="40"/>
      <c r="K52" s="53" t="str">
        <f t="shared" si="8"/>
        <v/>
      </c>
      <c r="L52" s="54"/>
      <c r="M52" s="6" t="str">
        <f>IF(J52="","",(K52/J52)/LOOKUP(RIGHT($D$2,3),定数!$A$6:$A$13,定数!$B$6:$B$13))</f>
        <v/>
      </c>
      <c r="N52" s="40"/>
      <c r="O52" s="8"/>
      <c r="P52" s="52"/>
      <c r="Q52" s="52"/>
      <c r="R52" s="55" t="str">
        <f>IF(P52="","",T52*M52*LOOKUP(RIGHT($D$2,3),定数!$A$6:$A$13,定数!$B$6:$B$13))</f>
        <v/>
      </c>
      <c r="S52" s="55"/>
      <c r="T52" s="56" t="str">
        <f t="shared" si="4"/>
        <v/>
      </c>
      <c r="U52" s="56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15">
      <c r="B53" s="40">
        <v>45</v>
      </c>
      <c r="C53" s="51" t="str">
        <f t="shared" si="0"/>
        <v/>
      </c>
      <c r="D53" s="51"/>
      <c r="E53" s="40"/>
      <c r="F53" s="8"/>
      <c r="G53" s="40"/>
      <c r="H53" s="52"/>
      <c r="I53" s="52"/>
      <c r="J53" s="40"/>
      <c r="K53" s="53" t="str">
        <f t="shared" si="8"/>
        <v/>
      </c>
      <c r="L53" s="54"/>
      <c r="M53" s="6" t="str">
        <f>IF(J53="","",(K53/J53)/LOOKUP(RIGHT($D$2,3),定数!$A$6:$A$13,定数!$B$6:$B$13))</f>
        <v/>
      </c>
      <c r="N53" s="40"/>
      <c r="O53" s="8"/>
      <c r="P53" s="52"/>
      <c r="Q53" s="52"/>
      <c r="R53" s="55" t="str">
        <f>IF(P53="","",T53*M53*LOOKUP(RIGHT($D$2,3),定数!$A$6:$A$13,定数!$B$6:$B$13))</f>
        <v/>
      </c>
      <c r="S53" s="55"/>
      <c r="T53" s="56" t="str">
        <f t="shared" si="4"/>
        <v/>
      </c>
      <c r="U53" s="56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15">
      <c r="B54" s="40">
        <v>46</v>
      </c>
      <c r="C54" s="51" t="str">
        <f t="shared" si="0"/>
        <v/>
      </c>
      <c r="D54" s="51"/>
      <c r="E54" s="40"/>
      <c r="F54" s="8"/>
      <c r="G54" s="40"/>
      <c r="H54" s="52"/>
      <c r="I54" s="52"/>
      <c r="J54" s="40"/>
      <c r="K54" s="53" t="str">
        <f t="shared" si="8"/>
        <v/>
      </c>
      <c r="L54" s="54"/>
      <c r="M54" s="6" t="str">
        <f>IF(J54="","",(K54/J54)/LOOKUP(RIGHT($D$2,3),定数!$A$6:$A$13,定数!$B$6:$B$13))</f>
        <v/>
      </c>
      <c r="N54" s="40"/>
      <c r="O54" s="8"/>
      <c r="P54" s="52"/>
      <c r="Q54" s="52"/>
      <c r="R54" s="55" t="str">
        <f>IF(P54="","",T54*M54*LOOKUP(RIGHT($D$2,3),定数!$A$6:$A$13,定数!$B$6:$B$13))</f>
        <v/>
      </c>
      <c r="S54" s="55"/>
      <c r="T54" s="56" t="str">
        <f t="shared" si="4"/>
        <v/>
      </c>
      <c r="U54" s="56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15">
      <c r="B55" s="40">
        <v>47</v>
      </c>
      <c r="C55" s="51" t="str">
        <f t="shared" si="0"/>
        <v/>
      </c>
      <c r="D55" s="51"/>
      <c r="E55" s="40"/>
      <c r="F55" s="8"/>
      <c r="G55" s="40"/>
      <c r="H55" s="52"/>
      <c r="I55" s="52"/>
      <c r="J55" s="40"/>
      <c r="K55" s="53" t="str">
        <f t="shared" si="8"/>
        <v/>
      </c>
      <c r="L55" s="54"/>
      <c r="M55" s="6" t="str">
        <f>IF(J55="","",(K55/J55)/LOOKUP(RIGHT($D$2,3),定数!$A$6:$A$13,定数!$B$6:$B$13))</f>
        <v/>
      </c>
      <c r="N55" s="40"/>
      <c r="O55" s="8"/>
      <c r="P55" s="52"/>
      <c r="Q55" s="52"/>
      <c r="R55" s="55" t="str">
        <f>IF(P55="","",T55*M55*LOOKUP(RIGHT($D$2,3),定数!$A$6:$A$13,定数!$B$6:$B$13))</f>
        <v/>
      </c>
      <c r="S55" s="55"/>
      <c r="T55" s="56" t="str">
        <f t="shared" si="4"/>
        <v/>
      </c>
      <c r="U55" s="56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15">
      <c r="B56" s="40">
        <v>48</v>
      </c>
      <c r="C56" s="51" t="str">
        <f t="shared" si="0"/>
        <v/>
      </c>
      <c r="D56" s="51"/>
      <c r="E56" s="40"/>
      <c r="F56" s="8"/>
      <c r="G56" s="40"/>
      <c r="H56" s="52"/>
      <c r="I56" s="52"/>
      <c r="J56" s="40"/>
      <c r="K56" s="53" t="str">
        <f t="shared" si="8"/>
        <v/>
      </c>
      <c r="L56" s="54"/>
      <c r="M56" s="6" t="str">
        <f>IF(J56="","",(K56/J56)/LOOKUP(RIGHT($D$2,3),定数!$A$6:$A$13,定数!$B$6:$B$13))</f>
        <v/>
      </c>
      <c r="N56" s="40"/>
      <c r="O56" s="8"/>
      <c r="P56" s="52"/>
      <c r="Q56" s="52"/>
      <c r="R56" s="55" t="str">
        <f>IF(P56="","",T56*M56*LOOKUP(RIGHT($D$2,3),定数!$A$6:$A$13,定数!$B$6:$B$13))</f>
        <v/>
      </c>
      <c r="S56" s="55"/>
      <c r="T56" s="56" t="str">
        <f t="shared" si="4"/>
        <v/>
      </c>
      <c r="U56" s="56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15">
      <c r="B57" s="40">
        <v>49</v>
      </c>
      <c r="C57" s="51" t="str">
        <f t="shared" si="0"/>
        <v/>
      </c>
      <c r="D57" s="51"/>
      <c r="E57" s="40"/>
      <c r="F57" s="8"/>
      <c r="G57" s="40"/>
      <c r="H57" s="52"/>
      <c r="I57" s="52"/>
      <c r="J57" s="40"/>
      <c r="K57" s="53" t="str">
        <f t="shared" si="8"/>
        <v/>
      </c>
      <c r="L57" s="54"/>
      <c r="M57" s="6" t="str">
        <f>IF(J57="","",(K57/J57)/LOOKUP(RIGHT($D$2,3),定数!$A$6:$A$13,定数!$B$6:$B$13))</f>
        <v/>
      </c>
      <c r="N57" s="40"/>
      <c r="O57" s="8"/>
      <c r="P57" s="52"/>
      <c r="Q57" s="52"/>
      <c r="R57" s="55" t="str">
        <f>IF(P57="","",T57*M57*LOOKUP(RIGHT($D$2,3),定数!$A$6:$A$13,定数!$B$6:$B$13))</f>
        <v/>
      </c>
      <c r="S57" s="55"/>
      <c r="T57" s="56" t="str">
        <f t="shared" si="4"/>
        <v/>
      </c>
      <c r="U57" s="56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15">
      <c r="B58" s="40">
        <v>50</v>
      </c>
      <c r="C58" s="51" t="str">
        <f t="shared" si="0"/>
        <v/>
      </c>
      <c r="D58" s="51"/>
      <c r="E58" s="40"/>
      <c r="F58" s="8"/>
      <c r="G58" s="40"/>
      <c r="H58" s="52"/>
      <c r="I58" s="52"/>
      <c r="J58" s="40"/>
      <c r="K58" s="53" t="str">
        <f t="shared" si="8"/>
        <v/>
      </c>
      <c r="L58" s="54"/>
      <c r="M58" s="6" t="str">
        <f>IF(J58="","",(K58/J58)/LOOKUP(RIGHT($D$2,3),定数!$A$6:$A$13,定数!$B$6:$B$13))</f>
        <v/>
      </c>
      <c r="N58" s="40"/>
      <c r="O58" s="8"/>
      <c r="P58" s="52"/>
      <c r="Q58" s="52"/>
      <c r="R58" s="55" t="str">
        <f>IF(P58="","",T58*M58*LOOKUP(RIGHT($D$2,3),定数!$A$6:$A$13,定数!$B$6:$B$13))</f>
        <v/>
      </c>
      <c r="S58" s="55"/>
      <c r="T58" s="56" t="str">
        <f t="shared" si="4"/>
        <v/>
      </c>
      <c r="U58" s="56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15">
      <c r="B59" s="40">
        <v>51</v>
      </c>
      <c r="C59" s="51" t="str">
        <f t="shared" si="0"/>
        <v/>
      </c>
      <c r="D59" s="51"/>
      <c r="E59" s="40"/>
      <c r="F59" s="8"/>
      <c r="G59" s="40"/>
      <c r="H59" s="52"/>
      <c r="I59" s="52"/>
      <c r="J59" s="40"/>
      <c r="K59" s="53" t="str">
        <f t="shared" si="8"/>
        <v/>
      </c>
      <c r="L59" s="54"/>
      <c r="M59" s="6" t="str">
        <f>IF(J59="","",(K59/J59)/LOOKUP(RIGHT($D$2,3),定数!$A$6:$A$13,定数!$B$6:$B$13))</f>
        <v/>
      </c>
      <c r="N59" s="40"/>
      <c r="O59" s="8"/>
      <c r="P59" s="52"/>
      <c r="Q59" s="52"/>
      <c r="R59" s="55" t="str">
        <f>IF(P59="","",T59*M59*LOOKUP(RIGHT($D$2,3),定数!$A$6:$A$13,定数!$B$6:$B$13))</f>
        <v/>
      </c>
      <c r="S59" s="55"/>
      <c r="T59" s="56" t="str">
        <f t="shared" si="4"/>
        <v/>
      </c>
      <c r="U59" s="56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15">
      <c r="B60" s="40">
        <v>52</v>
      </c>
      <c r="C60" s="51" t="str">
        <f t="shared" si="0"/>
        <v/>
      </c>
      <c r="D60" s="51"/>
      <c r="E60" s="40"/>
      <c r="F60" s="8"/>
      <c r="G60" s="40"/>
      <c r="H60" s="52"/>
      <c r="I60" s="52"/>
      <c r="J60" s="40"/>
      <c r="K60" s="53" t="str">
        <f t="shared" si="8"/>
        <v/>
      </c>
      <c r="L60" s="54"/>
      <c r="M60" s="6" t="str">
        <f>IF(J60="","",(K60/J60)/LOOKUP(RIGHT($D$2,3),定数!$A$6:$A$13,定数!$B$6:$B$13))</f>
        <v/>
      </c>
      <c r="N60" s="40"/>
      <c r="O60" s="8"/>
      <c r="P60" s="52"/>
      <c r="Q60" s="52"/>
      <c r="R60" s="55" t="str">
        <f>IF(P60="","",T60*M60*LOOKUP(RIGHT($D$2,3),定数!$A$6:$A$13,定数!$B$6:$B$13))</f>
        <v/>
      </c>
      <c r="S60" s="55"/>
      <c r="T60" s="56" t="str">
        <f t="shared" si="4"/>
        <v/>
      </c>
      <c r="U60" s="56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15">
      <c r="B61" s="40">
        <v>53</v>
      </c>
      <c r="C61" s="51" t="str">
        <f t="shared" si="0"/>
        <v/>
      </c>
      <c r="D61" s="51"/>
      <c r="E61" s="40"/>
      <c r="F61" s="8"/>
      <c r="G61" s="40"/>
      <c r="H61" s="52"/>
      <c r="I61" s="52"/>
      <c r="J61" s="40"/>
      <c r="K61" s="53" t="str">
        <f t="shared" si="8"/>
        <v/>
      </c>
      <c r="L61" s="54"/>
      <c r="M61" s="6" t="str">
        <f>IF(J61="","",(K61/J61)/LOOKUP(RIGHT($D$2,3),定数!$A$6:$A$13,定数!$B$6:$B$13))</f>
        <v/>
      </c>
      <c r="N61" s="40"/>
      <c r="O61" s="8"/>
      <c r="P61" s="52"/>
      <c r="Q61" s="52"/>
      <c r="R61" s="55" t="str">
        <f>IF(P61="","",T61*M61*LOOKUP(RIGHT($D$2,3),定数!$A$6:$A$13,定数!$B$6:$B$13))</f>
        <v/>
      </c>
      <c r="S61" s="55"/>
      <c r="T61" s="56" t="str">
        <f t="shared" si="4"/>
        <v/>
      </c>
      <c r="U61" s="56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15">
      <c r="B62" s="40">
        <v>54</v>
      </c>
      <c r="C62" s="51" t="str">
        <f t="shared" si="0"/>
        <v/>
      </c>
      <c r="D62" s="51"/>
      <c r="E62" s="40"/>
      <c r="F62" s="8"/>
      <c r="G62" s="40"/>
      <c r="H62" s="52"/>
      <c r="I62" s="52"/>
      <c r="J62" s="40"/>
      <c r="K62" s="53" t="str">
        <f t="shared" si="8"/>
        <v/>
      </c>
      <c r="L62" s="54"/>
      <c r="M62" s="6" t="str">
        <f>IF(J62="","",(K62/J62)/LOOKUP(RIGHT($D$2,3),定数!$A$6:$A$13,定数!$B$6:$B$13))</f>
        <v/>
      </c>
      <c r="N62" s="40"/>
      <c r="O62" s="8"/>
      <c r="P62" s="52"/>
      <c r="Q62" s="52"/>
      <c r="R62" s="55" t="str">
        <f>IF(P62="","",T62*M62*LOOKUP(RIGHT($D$2,3),定数!$A$6:$A$13,定数!$B$6:$B$13))</f>
        <v/>
      </c>
      <c r="S62" s="55"/>
      <c r="T62" s="56" t="str">
        <f t="shared" si="4"/>
        <v/>
      </c>
      <c r="U62" s="56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15">
      <c r="B63" s="40">
        <v>55</v>
      </c>
      <c r="C63" s="51" t="str">
        <f t="shared" si="0"/>
        <v/>
      </c>
      <c r="D63" s="51"/>
      <c r="E63" s="40"/>
      <c r="F63" s="8"/>
      <c r="G63" s="40"/>
      <c r="H63" s="52"/>
      <c r="I63" s="52"/>
      <c r="J63" s="40"/>
      <c r="K63" s="53" t="str">
        <f t="shared" si="8"/>
        <v/>
      </c>
      <c r="L63" s="54"/>
      <c r="M63" s="6" t="str">
        <f>IF(J63="","",(K63/J63)/LOOKUP(RIGHT($D$2,3),定数!$A$6:$A$13,定数!$B$6:$B$13))</f>
        <v/>
      </c>
      <c r="N63" s="40"/>
      <c r="O63" s="8"/>
      <c r="P63" s="52"/>
      <c r="Q63" s="52"/>
      <c r="R63" s="55" t="str">
        <f>IF(P63="","",T63*M63*LOOKUP(RIGHT($D$2,3),定数!$A$6:$A$13,定数!$B$6:$B$13))</f>
        <v/>
      </c>
      <c r="S63" s="55"/>
      <c r="T63" s="56" t="str">
        <f t="shared" si="4"/>
        <v/>
      </c>
      <c r="U63" s="56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15">
      <c r="B64" s="40">
        <v>56</v>
      </c>
      <c r="C64" s="51" t="str">
        <f t="shared" si="0"/>
        <v/>
      </c>
      <c r="D64" s="51"/>
      <c r="E64" s="40"/>
      <c r="F64" s="8"/>
      <c r="G64" s="40"/>
      <c r="H64" s="52"/>
      <c r="I64" s="52"/>
      <c r="J64" s="40"/>
      <c r="K64" s="53" t="str">
        <f t="shared" si="8"/>
        <v/>
      </c>
      <c r="L64" s="54"/>
      <c r="M64" s="6" t="str">
        <f>IF(J64="","",(K64/J64)/LOOKUP(RIGHT($D$2,3),定数!$A$6:$A$13,定数!$B$6:$B$13))</f>
        <v/>
      </c>
      <c r="N64" s="40"/>
      <c r="O64" s="8"/>
      <c r="P64" s="52"/>
      <c r="Q64" s="52"/>
      <c r="R64" s="55" t="str">
        <f>IF(P64="","",T64*M64*LOOKUP(RIGHT($D$2,3),定数!$A$6:$A$13,定数!$B$6:$B$13))</f>
        <v/>
      </c>
      <c r="S64" s="55"/>
      <c r="T64" s="56" t="str">
        <f t="shared" si="4"/>
        <v/>
      </c>
      <c r="U64" s="56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15">
      <c r="B65" s="40">
        <v>57</v>
      </c>
      <c r="C65" s="51" t="str">
        <f t="shared" si="0"/>
        <v/>
      </c>
      <c r="D65" s="51"/>
      <c r="E65" s="40"/>
      <c r="F65" s="8"/>
      <c r="G65" s="40"/>
      <c r="H65" s="52"/>
      <c r="I65" s="52"/>
      <c r="J65" s="40"/>
      <c r="K65" s="53" t="str">
        <f t="shared" si="8"/>
        <v/>
      </c>
      <c r="L65" s="54"/>
      <c r="M65" s="6" t="str">
        <f>IF(J65="","",(K65/J65)/LOOKUP(RIGHT($D$2,3),定数!$A$6:$A$13,定数!$B$6:$B$13))</f>
        <v/>
      </c>
      <c r="N65" s="40"/>
      <c r="O65" s="8"/>
      <c r="P65" s="52"/>
      <c r="Q65" s="52"/>
      <c r="R65" s="55" t="str">
        <f>IF(P65="","",T65*M65*LOOKUP(RIGHT($D$2,3),定数!$A$6:$A$13,定数!$B$6:$B$13))</f>
        <v/>
      </c>
      <c r="S65" s="55"/>
      <c r="T65" s="56" t="str">
        <f t="shared" si="4"/>
        <v/>
      </c>
      <c r="U65" s="56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15">
      <c r="B66" s="40">
        <v>58</v>
      </c>
      <c r="C66" s="51" t="str">
        <f t="shared" si="0"/>
        <v/>
      </c>
      <c r="D66" s="51"/>
      <c r="E66" s="40"/>
      <c r="F66" s="8"/>
      <c r="G66" s="40"/>
      <c r="H66" s="52"/>
      <c r="I66" s="52"/>
      <c r="J66" s="40"/>
      <c r="K66" s="53" t="str">
        <f t="shared" si="8"/>
        <v/>
      </c>
      <c r="L66" s="54"/>
      <c r="M66" s="6" t="str">
        <f>IF(J66="","",(K66/J66)/LOOKUP(RIGHT($D$2,3),定数!$A$6:$A$13,定数!$B$6:$B$13))</f>
        <v/>
      </c>
      <c r="N66" s="40"/>
      <c r="O66" s="8"/>
      <c r="P66" s="52"/>
      <c r="Q66" s="52"/>
      <c r="R66" s="55" t="str">
        <f>IF(P66="","",T66*M66*LOOKUP(RIGHT($D$2,3),定数!$A$6:$A$13,定数!$B$6:$B$13))</f>
        <v/>
      </c>
      <c r="S66" s="55"/>
      <c r="T66" s="56" t="str">
        <f t="shared" si="4"/>
        <v/>
      </c>
      <c r="U66" s="56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15">
      <c r="B67" s="40">
        <v>59</v>
      </c>
      <c r="C67" s="51" t="str">
        <f t="shared" si="0"/>
        <v/>
      </c>
      <c r="D67" s="51"/>
      <c r="E67" s="40"/>
      <c r="F67" s="8"/>
      <c r="G67" s="40"/>
      <c r="H67" s="52"/>
      <c r="I67" s="52"/>
      <c r="J67" s="40"/>
      <c r="K67" s="53" t="str">
        <f t="shared" si="8"/>
        <v/>
      </c>
      <c r="L67" s="54"/>
      <c r="M67" s="6" t="str">
        <f>IF(J67="","",(K67/J67)/LOOKUP(RIGHT($D$2,3),定数!$A$6:$A$13,定数!$B$6:$B$13))</f>
        <v/>
      </c>
      <c r="N67" s="40"/>
      <c r="O67" s="8"/>
      <c r="P67" s="52"/>
      <c r="Q67" s="52"/>
      <c r="R67" s="55" t="str">
        <f>IF(P67="","",T67*M67*LOOKUP(RIGHT($D$2,3),定数!$A$6:$A$13,定数!$B$6:$B$13))</f>
        <v/>
      </c>
      <c r="S67" s="55"/>
      <c r="T67" s="56" t="str">
        <f t="shared" si="4"/>
        <v/>
      </c>
      <c r="U67" s="56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15">
      <c r="B68" s="40">
        <v>60</v>
      </c>
      <c r="C68" s="51" t="str">
        <f t="shared" si="0"/>
        <v/>
      </c>
      <c r="D68" s="51"/>
      <c r="E68" s="40"/>
      <c r="F68" s="8"/>
      <c r="G68" s="40"/>
      <c r="H68" s="52"/>
      <c r="I68" s="52"/>
      <c r="J68" s="40"/>
      <c r="K68" s="53" t="str">
        <f t="shared" si="8"/>
        <v/>
      </c>
      <c r="L68" s="54"/>
      <c r="M68" s="6" t="str">
        <f>IF(J68="","",(K68/J68)/LOOKUP(RIGHT($D$2,3),定数!$A$6:$A$13,定数!$B$6:$B$13))</f>
        <v/>
      </c>
      <c r="N68" s="40"/>
      <c r="O68" s="8"/>
      <c r="P68" s="52"/>
      <c r="Q68" s="52"/>
      <c r="R68" s="55" t="str">
        <f>IF(P68="","",T68*M68*LOOKUP(RIGHT($D$2,3),定数!$A$6:$A$13,定数!$B$6:$B$13))</f>
        <v/>
      </c>
      <c r="S68" s="55"/>
      <c r="T68" s="56" t="str">
        <f t="shared" si="4"/>
        <v/>
      </c>
      <c r="U68" s="56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15">
      <c r="B69" s="40">
        <v>61</v>
      </c>
      <c r="C69" s="51" t="str">
        <f t="shared" si="0"/>
        <v/>
      </c>
      <c r="D69" s="51"/>
      <c r="E69" s="40"/>
      <c r="F69" s="8"/>
      <c r="G69" s="40"/>
      <c r="H69" s="52"/>
      <c r="I69" s="52"/>
      <c r="J69" s="40"/>
      <c r="K69" s="53" t="str">
        <f t="shared" si="8"/>
        <v/>
      </c>
      <c r="L69" s="54"/>
      <c r="M69" s="6" t="str">
        <f>IF(J69="","",(K69/J69)/LOOKUP(RIGHT($D$2,3),定数!$A$6:$A$13,定数!$B$6:$B$13))</f>
        <v/>
      </c>
      <c r="N69" s="40"/>
      <c r="O69" s="8"/>
      <c r="P69" s="52"/>
      <c r="Q69" s="52"/>
      <c r="R69" s="55" t="str">
        <f>IF(P69="","",T69*M69*LOOKUP(RIGHT($D$2,3),定数!$A$6:$A$13,定数!$B$6:$B$13))</f>
        <v/>
      </c>
      <c r="S69" s="55"/>
      <c r="T69" s="56" t="str">
        <f t="shared" si="4"/>
        <v/>
      </c>
      <c r="U69" s="56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15">
      <c r="B70" s="40">
        <v>62</v>
      </c>
      <c r="C70" s="51" t="str">
        <f t="shared" si="0"/>
        <v/>
      </c>
      <c r="D70" s="51"/>
      <c r="E70" s="40"/>
      <c r="F70" s="8"/>
      <c r="G70" s="40"/>
      <c r="H70" s="52"/>
      <c r="I70" s="52"/>
      <c r="J70" s="40"/>
      <c r="K70" s="53" t="str">
        <f t="shared" si="8"/>
        <v/>
      </c>
      <c r="L70" s="54"/>
      <c r="M70" s="6" t="str">
        <f>IF(J70="","",(K70/J70)/LOOKUP(RIGHT($D$2,3),定数!$A$6:$A$13,定数!$B$6:$B$13))</f>
        <v/>
      </c>
      <c r="N70" s="40"/>
      <c r="O70" s="8"/>
      <c r="P70" s="52"/>
      <c r="Q70" s="52"/>
      <c r="R70" s="55" t="str">
        <f>IF(P70="","",T70*M70*LOOKUP(RIGHT($D$2,3),定数!$A$6:$A$13,定数!$B$6:$B$13))</f>
        <v/>
      </c>
      <c r="S70" s="55"/>
      <c r="T70" s="56" t="str">
        <f t="shared" si="4"/>
        <v/>
      </c>
      <c r="U70" s="56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15">
      <c r="B71" s="40">
        <v>63</v>
      </c>
      <c r="C71" s="51" t="str">
        <f t="shared" si="0"/>
        <v/>
      </c>
      <c r="D71" s="51"/>
      <c r="E71" s="40"/>
      <c r="F71" s="8"/>
      <c r="G71" s="40"/>
      <c r="H71" s="52"/>
      <c r="I71" s="52"/>
      <c r="J71" s="40"/>
      <c r="K71" s="53" t="str">
        <f t="shared" si="8"/>
        <v/>
      </c>
      <c r="L71" s="54"/>
      <c r="M71" s="6" t="str">
        <f>IF(J71="","",(K71/J71)/LOOKUP(RIGHT($D$2,3),定数!$A$6:$A$13,定数!$B$6:$B$13))</f>
        <v/>
      </c>
      <c r="N71" s="40"/>
      <c r="O71" s="8"/>
      <c r="P71" s="52"/>
      <c r="Q71" s="52"/>
      <c r="R71" s="55" t="str">
        <f>IF(P71="","",T71*M71*LOOKUP(RIGHT($D$2,3),定数!$A$6:$A$13,定数!$B$6:$B$13))</f>
        <v/>
      </c>
      <c r="S71" s="55"/>
      <c r="T71" s="56" t="str">
        <f t="shared" si="4"/>
        <v/>
      </c>
      <c r="U71" s="56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15">
      <c r="B72" s="40">
        <v>64</v>
      </c>
      <c r="C72" s="51" t="str">
        <f t="shared" si="0"/>
        <v/>
      </c>
      <c r="D72" s="51"/>
      <c r="E72" s="40"/>
      <c r="F72" s="8"/>
      <c r="G72" s="40"/>
      <c r="H72" s="52"/>
      <c r="I72" s="52"/>
      <c r="J72" s="40"/>
      <c r="K72" s="53" t="str">
        <f t="shared" si="8"/>
        <v/>
      </c>
      <c r="L72" s="54"/>
      <c r="M72" s="6" t="str">
        <f>IF(J72="","",(K72/J72)/LOOKUP(RIGHT($D$2,3),定数!$A$6:$A$13,定数!$B$6:$B$13))</f>
        <v/>
      </c>
      <c r="N72" s="40"/>
      <c r="O72" s="8"/>
      <c r="P72" s="52"/>
      <c r="Q72" s="52"/>
      <c r="R72" s="55" t="str">
        <f>IF(P72="","",T72*M72*LOOKUP(RIGHT($D$2,3),定数!$A$6:$A$13,定数!$B$6:$B$13))</f>
        <v/>
      </c>
      <c r="S72" s="55"/>
      <c r="T72" s="56" t="str">
        <f t="shared" si="4"/>
        <v/>
      </c>
      <c r="U72" s="56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15">
      <c r="B73" s="40">
        <v>65</v>
      </c>
      <c r="C73" s="51" t="str">
        <f t="shared" si="0"/>
        <v/>
      </c>
      <c r="D73" s="51"/>
      <c r="E73" s="40"/>
      <c r="F73" s="8"/>
      <c r="G73" s="40"/>
      <c r="H73" s="52"/>
      <c r="I73" s="52"/>
      <c r="J73" s="40"/>
      <c r="K73" s="53" t="str">
        <f t="shared" si="8"/>
        <v/>
      </c>
      <c r="L73" s="54"/>
      <c r="M73" s="6" t="str">
        <f>IF(J73="","",(K73/J73)/LOOKUP(RIGHT($D$2,3),定数!$A$6:$A$13,定数!$B$6:$B$13))</f>
        <v/>
      </c>
      <c r="N73" s="40"/>
      <c r="O73" s="8"/>
      <c r="P73" s="52"/>
      <c r="Q73" s="52"/>
      <c r="R73" s="55" t="str">
        <f>IF(P73="","",T73*M73*LOOKUP(RIGHT($D$2,3),定数!$A$6:$A$13,定数!$B$6:$B$13))</f>
        <v/>
      </c>
      <c r="S73" s="55"/>
      <c r="T73" s="56" t="str">
        <f t="shared" si="4"/>
        <v/>
      </c>
      <c r="U73" s="56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15">
      <c r="B74" s="40">
        <v>66</v>
      </c>
      <c r="C74" s="51" t="str">
        <f t="shared" ref="C74:C108" si="9">IF(R73="","",C73+R73)</f>
        <v/>
      </c>
      <c r="D74" s="51"/>
      <c r="E74" s="40"/>
      <c r="F74" s="8"/>
      <c r="G74" s="40"/>
      <c r="H74" s="52"/>
      <c r="I74" s="52"/>
      <c r="J74" s="40"/>
      <c r="K74" s="53" t="str">
        <f t="shared" si="8"/>
        <v/>
      </c>
      <c r="L74" s="54"/>
      <c r="M74" s="6" t="str">
        <f>IF(J74="","",(K74/J74)/LOOKUP(RIGHT($D$2,3),定数!$A$6:$A$13,定数!$B$6:$B$13))</f>
        <v/>
      </c>
      <c r="N74" s="40"/>
      <c r="O74" s="8"/>
      <c r="P74" s="52"/>
      <c r="Q74" s="52"/>
      <c r="R74" s="55" t="str">
        <f>IF(P74="","",T74*M74*LOOKUP(RIGHT($D$2,3),定数!$A$6:$A$13,定数!$B$6:$B$13))</f>
        <v/>
      </c>
      <c r="S74" s="55"/>
      <c r="T74" s="56" t="str">
        <f t="shared" si="4"/>
        <v/>
      </c>
      <c r="U74" s="56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15">
      <c r="B75" s="40">
        <v>67</v>
      </c>
      <c r="C75" s="51" t="str">
        <f t="shared" si="9"/>
        <v/>
      </c>
      <c r="D75" s="51"/>
      <c r="E75" s="40"/>
      <c r="F75" s="8"/>
      <c r="G75" s="40"/>
      <c r="H75" s="52"/>
      <c r="I75" s="52"/>
      <c r="J75" s="40"/>
      <c r="K75" s="53" t="str">
        <f t="shared" ref="K75:K108" si="10">IF(J75="","",C75*0.03)</f>
        <v/>
      </c>
      <c r="L75" s="54"/>
      <c r="M75" s="6" t="str">
        <f>IF(J75="","",(K75/J75)/LOOKUP(RIGHT($D$2,3),定数!$A$6:$A$13,定数!$B$6:$B$13))</f>
        <v/>
      </c>
      <c r="N75" s="40"/>
      <c r="O75" s="8"/>
      <c r="P75" s="52"/>
      <c r="Q75" s="52"/>
      <c r="R75" s="55" t="str">
        <f>IF(P75="","",T75*M75*LOOKUP(RIGHT($D$2,3),定数!$A$6:$A$13,定数!$B$6:$B$13))</f>
        <v/>
      </c>
      <c r="S75" s="55"/>
      <c r="T75" s="56" t="str">
        <f t="shared" si="4"/>
        <v/>
      </c>
      <c r="U75" s="56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5"/>
        <v/>
      </c>
      <c r="Y75" s="42" t="str">
        <f t="shared" si="6"/>
        <v/>
      </c>
    </row>
    <row r="76" spans="2:25" x14ac:dyDescent="0.15">
      <c r="B76" s="40">
        <v>68</v>
      </c>
      <c r="C76" s="51" t="str">
        <f t="shared" si="9"/>
        <v/>
      </c>
      <c r="D76" s="51"/>
      <c r="E76" s="40"/>
      <c r="F76" s="8"/>
      <c r="G76" s="40"/>
      <c r="H76" s="52"/>
      <c r="I76" s="52"/>
      <c r="J76" s="40"/>
      <c r="K76" s="53" t="str">
        <f t="shared" si="10"/>
        <v/>
      </c>
      <c r="L76" s="54"/>
      <c r="M76" s="6" t="str">
        <f>IF(J76="","",(K76/J76)/LOOKUP(RIGHT($D$2,3),定数!$A$6:$A$13,定数!$B$6:$B$13))</f>
        <v/>
      </c>
      <c r="N76" s="40"/>
      <c r="O76" s="8"/>
      <c r="P76" s="52"/>
      <c r="Q76" s="52"/>
      <c r="R76" s="55" t="str">
        <f>IF(P76="","",T76*M76*LOOKUP(RIGHT($D$2,3),定数!$A$6:$A$13,定数!$B$6:$B$13))</f>
        <v/>
      </c>
      <c r="S76" s="55"/>
      <c r="T76" s="56" t="str">
        <f t="shared" ref="T76:T108" si="12">IF(P76="","",IF(G76="買",(P76-H76),(H76-P76))*IF(RIGHT($D$2,3)="JPY",100,10000))</f>
        <v/>
      </c>
      <c r="U76" s="56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15">
      <c r="B77" s="40">
        <v>69</v>
      </c>
      <c r="C77" s="51" t="str">
        <f t="shared" si="9"/>
        <v/>
      </c>
      <c r="D77" s="51"/>
      <c r="E77" s="40"/>
      <c r="F77" s="8"/>
      <c r="G77" s="40"/>
      <c r="H77" s="52"/>
      <c r="I77" s="52"/>
      <c r="J77" s="40"/>
      <c r="K77" s="53" t="str">
        <f t="shared" si="10"/>
        <v/>
      </c>
      <c r="L77" s="54"/>
      <c r="M77" s="6" t="str">
        <f>IF(J77="","",(K77/J77)/LOOKUP(RIGHT($D$2,3),定数!$A$6:$A$13,定数!$B$6:$B$13))</f>
        <v/>
      </c>
      <c r="N77" s="40"/>
      <c r="O77" s="8"/>
      <c r="P77" s="52"/>
      <c r="Q77" s="52"/>
      <c r="R77" s="55" t="str">
        <f>IF(P77="","",T77*M77*LOOKUP(RIGHT($D$2,3),定数!$A$6:$A$13,定数!$B$6:$B$13))</f>
        <v/>
      </c>
      <c r="S77" s="55"/>
      <c r="T77" s="56" t="str">
        <f t="shared" si="12"/>
        <v/>
      </c>
      <c r="U77" s="56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15">
      <c r="B78" s="40">
        <v>70</v>
      </c>
      <c r="C78" s="51" t="str">
        <f t="shared" si="9"/>
        <v/>
      </c>
      <c r="D78" s="51"/>
      <c r="E78" s="40"/>
      <c r="F78" s="8"/>
      <c r="G78" s="40"/>
      <c r="H78" s="52"/>
      <c r="I78" s="52"/>
      <c r="J78" s="40"/>
      <c r="K78" s="53" t="str">
        <f t="shared" si="10"/>
        <v/>
      </c>
      <c r="L78" s="54"/>
      <c r="M78" s="6" t="str">
        <f>IF(J78="","",(K78/J78)/LOOKUP(RIGHT($D$2,3),定数!$A$6:$A$13,定数!$B$6:$B$13))</f>
        <v/>
      </c>
      <c r="N78" s="40"/>
      <c r="O78" s="8"/>
      <c r="P78" s="52"/>
      <c r="Q78" s="52"/>
      <c r="R78" s="55" t="str">
        <f>IF(P78="","",T78*M78*LOOKUP(RIGHT($D$2,3),定数!$A$6:$A$13,定数!$B$6:$B$13))</f>
        <v/>
      </c>
      <c r="S78" s="55"/>
      <c r="T78" s="56" t="str">
        <f t="shared" si="12"/>
        <v/>
      </c>
      <c r="U78" s="56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15">
      <c r="B79" s="40">
        <v>71</v>
      </c>
      <c r="C79" s="51" t="str">
        <f t="shared" si="9"/>
        <v/>
      </c>
      <c r="D79" s="51"/>
      <c r="E79" s="40"/>
      <c r="F79" s="8"/>
      <c r="G79" s="40"/>
      <c r="H79" s="52"/>
      <c r="I79" s="52"/>
      <c r="J79" s="40"/>
      <c r="K79" s="53" t="str">
        <f t="shared" si="10"/>
        <v/>
      </c>
      <c r="L79" s="54"/>
      <c r="M79" s="6" t="str">
        <f>IF(J79="","",(K79/J79)/LOOKUP(RIGHT($D$2,3),定数!$A$6:$A$13,定数!$B$6:$B$13))</f>
        <v/>
      </c>
      <c r="N79" s="40"/>
      <c r="O79" s="8"/>
      <c r="P79" s="52"/>
      <c r="Q79" s="52"/>
      <c r="R79" s="55" t="str">
        <f>IF(P79="","",T79*M79*LOOKUP(RIGHT($D$2,3),定数!$A$6:$A$13,定数!$B$6:$B$13))</f>
        <v/>
      </c>
      <c r="S79" s="55"/>
      <c r="T79" s="56" t="str">
        <f t="shared" si="12"/>
        <v/>
      </c>
      <c r="U79" s="56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15">
      <c r="B80" s="40">
        <v>72</v>
      </c>
      <c r="C80" s="51" t="str">
        <f t="shared" si="9"/>
        <v/>
      </c>
      <c r="D80" s="51"/>
      <c r="E80" s="40"/>
      <c r="F80" s="8"/>
      <c r="G80" s="40"/>
      <c r="H80" s="52"/>
      <c r="I80" s="52"/>
      <c r="J80" s="40"/>
      <c r="K80" s="53" t="str">
        <f t="shared" si="10"/>
        <v/>
      </c>
      <c r="L80" s="54"/>
      <c r="M80" s="6" t="str">
        <f>IF(J80="","",(K80/J80)/LOOKUP(RIGHT($D$2,3),定数!$A$6:$A$13,定数!$B$6:$B$13))</f>
        <v/>
      </c>
      <c r="N80" s="40"/>
      <c r="O80" s="8"/>
      <c r="P80" s="52"/>
      <c r="Q80" s="52"/>
      <c r="R80" s="55" t="str">
        <f>IF(P80="","",T80*M80*LOOKUP(RIGHT($D$2,3),定数!$A$6:$A$13,定数!$B$6:$B$13))</f>
        <v/>
      </c>
      <c r="S80" s="55"/>
      <c r="T80" s="56" t="str">
        <f t="shared" si="12"/>
        <v/>
      </c>
      <c r="U80" s="56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15">
      <c r="B81" s="40">
        <v>73</v>
      </c>
      <c r="C81" s="51" t="str">
        <f t="shared" si="9"/>
        <v/>
      </c>
      <c r="D81" s="51"/>
      <c r="E81" s="40"/>
      <c r="F81" s="8"/>
      <c r="G81" s="40"/>
      <c r="H81" s="52"/>
      <c r="I81" s="52"/>
      <c r="J81" s="40"/>
      <c r="K81" s="53" t="str">
        <f t="shared" si="10"/>
        <v/>
      </c>
      <c r="L81" s="54"/>
      <c r="M81" s="6" t="str">
        <f>IF(J81="","",(K81/J81)/LOOKUP(RIGHT($D$2,3),定数!$A$6:$A$13,定数!$B$6:$B$13))</f>
        <v/>
      </c>
      <c r="N81" s="40"/>
      <c r="O81" s="8"/>
      <c r="P81" s="52"/>
      <c r="Q81" s="52"/>
      <c r="R81" s="55" t="str">
        <f>IF(P81="","",T81*M81*LOOKUP(RIGHT($D$2,3),定数!$A$6:$A$13,定数!$B$6:$B$13))</f>
        <v/>
      </c>
      <c r="S81" s="55"/>
      <c r="T81" s="56" t="str">
        <f t="shared" si="12"/>
        <v/>
      </c>
      <c r="U81" s="56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15">
      <c r="B82" s="40">
        <v>74</v>
      </c>
      <c r="C82" s="51" t="str">
        <f t="shared" si="9"/>
        <v/>
      </c>
      <c r="D82" s="51"/>
      <c r="E82" s="40"/>
      <c r="F82" s="8"/>
      <c r="G82" s="40"/>
      <c r="H82" s="52"/>
      <c r="I82" s="52"/>
      <c r="J82" s="40"/>
      <c r="K82" s="53" t="str">
        <f t="shared" si="10"/>
        <v/>
      </c>
      <c r="L82" s="54"/>
      <c r="M82" s="6" t="str">
        <f>IF(J82="","",(K82/J82)/LOOKUP(RIGHT($D$2,3),定数!$A$6:$A$13,定数!$B$6:$B$13))</f>
        <v/>
      </c>
      <c r="N82" s="40"/>
      <c r="O82" s="8"/>
      <c r="P82" s="52"/>
      <c r="Q82" s="52"/>
      <c r="R82" s="55" t="str">
        <f>IF(P82="","",T82*M82*LOOKUP(RIGHT($D$2,3),定数!$A$6:$A$13,定数!$B$6:$B$13))</f>
        <v/>
      </c>
      <c r="S82" s="55"/>
      <c r="T82" s="56" t="str">
        <f t="shared" si="12"/>
        <v/>
      </c>
      <c r="U82" s="56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15">
      <c r="B83" s="40">
        <v>75</v>
      </c>
      <c r="C83" s="51" t="str">
        <f t="shared" si="9"/>
        <v/>
      </c>
      <c r="D83" s="51"/>
      <c r="E83" s="40"/>
      <c r="F83" s="8"/>
      <c r="G83" s="40"/>
      <c r="H83" s="52"/>
      <c r="I83" s="52"/>
      <c r="J83" s="40"/>
      <c r="K83" s="53" t="str">
        <f t="shared" si="10"/>
        <v/>
      </c>
      <c r="L83" s="54"/>
      <c r="M83" s="6" t="str">
        <f>IF(J83="","",(K83/J83)/LOOKUP(RIGHT($D$2,3),定数!$A$6:$A$13,定数!$B$6:$B$13))</f>
        <v/>
      </c>
      <c r="N83" s="40"/>
      <c r="O83" s="8"/>
      <c r="P83" s="52"/>
      <c r="Q83" s="52"/>
      <c r="R83" s="55" t="str">
        <f>IF(P83="","",T83*M83*LOOKUP(RIGHT($D$2,3),定数!$A$6:$A$13,定数!$B$6:$B$13))</f>
        <v/>
      </c>
      <c r="S83" s="55"/>
      <c r="T83" s="56" t="str">
        <f t="shared" si="12"/>
        <v/>
      </c>
      <c r="U83" s="56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15">
      <c r="B84" s="40">
        <v>76</v>
      </c>
      <c r="C84" s="51" t="str">
        <f t="shared" si="9"/>
        <v/>
      </c>
      <c r="D84" s="51"/>
      <c r="E84" s="40"/>
      <c r="F84" s="8"/>
      <c r="G84" s="40"/>
      <c r="H84" s="52"/>
      <c r="I84" s="52"/>
      <c r="J84" s="40"/>
      <c r="K84" s="53" t="str">
        <f t="shared" si="10"/>
        <v/>
      </c>
      <c r="L84" s="54"/>
      <c r="M84" s="6" t="str">
        <f>IF(J84="","",(K84/J84)/LOOKUP(RIGHT($D$2,3),定数!$A$6:$A$13,定数!$B$6:$B$13))</f>
        <v/>
      </c>
      <c r="N84" s="40"/>
      <c r="O84" s="8"/>
      <c r="P84" s="52"/>
      <c r="Q84" s="52"/>
      <c r="R84" s="55" t="str">
        <f>IF(P84="","",T84*M84*LOOKUP(RIGHT($D$2,3),定数!$A$6:$A$13,定数!$B$6:$B$13))</f>
        <v/>
      </c>
      <c r="S84" s="55"/>
      <c r="T84" s="56" t="str">
        <f t="shared" si="12"/>
        <v/>
      </c>
      <c r="U84" s="56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15">
      <c r="B85" s="40">
        <v>77</v>
      </c>
      <c r="C85" s="51" t="str">
        <f t="shared" si="9"/>
        <v/>
      </c>
      <c r="D85" s="51"/>
      <c r="E85" s="40"/>
      <c r="F85" s="8"/>
      <c r="G85" s="40"/>
      <c r="H85" s="52"/>
      <c r="I85" s="52"/>
      <c r="J85" s="40"/>
      <c r="K85" s="53" t="str">
        <f t="shared" si="10"/>
        <v/>
      </c>
      <c r="L85" s="54"/>
      <c r="M85" s="6" t="str">
        <f>IF(J85="","",(K85/J85)/LOOKUP(RIGHT($D$2,3),定数!$A$6:$A$13,定数!$B$6:$B$13))</f>
        <v/>
      </c>
      <c r="N85" s="40"/>
      <c r="O85" s="8"/>
      <c r="P85" s="52"/>
      <c r="Q85" s="52"/>
      <c r="R85" s="55" t="str">
        <f>IF(P85="","",T85*M85*LOOKUP(RIGHT($D$2,3),定数!$A$6:$A$13,定数!$B$6:$B$13))</f>
        <v/>
      </c>
      <c r="S85" s="55"/>
      <c r="T85" s="56" t="str">
        <f t="shared" si="12"/>
        <v/>
      </c>
      <c r="U85" s="56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15">
      <c r="B86" s="40">
        <v>78</v>
      </c>
      <c r="C86" s="51" t="str">
        <f t="shared" si="9"/>
        <v/>
      </c>
      <c r="D86" s="51"/>
      <c r="E86" s="40"/>
      <c r="F86" s="8"/>
      <c r="G86" s="40"/>
      <c r="H86" s="52"/>
      <c r="I86" s="52"/>
      <c r="J86" s="40"/>
      <c r="K86" s="53" t="str">
        <f t="shared" si="10"/>
        <v/>
      </c>
      <c r="L86" s="54"/>
      <c r="M86" s="6" t="str">
        <f>IF(J86="","",(K86/J86)/LOOKUP(RIGHT($D$2,3),定数!$A$6:$A$13,定数!$B$6:$B$13))</f>
        <v/>
      </c>
      <c r="N86" s="40"/>
      <c r="O86" s="8"/>
      <c r="P86" s="52"/>
      <c r="Q86" s="52"/>
      <c r="R86" s="55" t="str">
        <f>IF(P86="","",T86*M86*LOOKUP(RIGHT($D$2,3),定数!$A$6:$A$13,定数!$B$6:$B$13))</f>
        <v/>
      </c>
      <c r="S86" s="55"/>
      <c r="T86" s="56" t="str">
        <f t="shared" si="12"/>
        <v/>
      </c>
      <c r="U86" s="56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15">
      <c r="B87" s="40">
        <v>79</v>
      </c>
      <c r="C87" s="51" t="str">
        <f t="shared" si="9"/>
        <v/>
      </c>
      <c r="D87" s="51"/>
      <c r="E87" s="40"/>
      <c r="F87" s="8"/>
      <c r="G87" s="40"/>
      <c r="H87" s="52"/>
      <c r="I87" s="52"/>
      <c r="J87" s="40"/>
      <c r="K87" s="53" t="str">
        <f t="shared" si="10"/>
        <v/>
      </c>
      <c r="L87" s="54"/>
      <c r="M87" s="6" t="str">
        <f>IF(J87="","",(K87/J87)/LOOKUP(RIGHT($D$2,3),定数!$A$6:$A$13,定数!$B$6:$B$13))</f>
        <v/>
      </c>
      <c r="N87" s="40"/>
      <c r="O87" s="8"/>
      <c r="P87" s="52"/>
      <c r="Q87" s="52"/>
      <c r="R87" s="55" t="str">
        <f>IF(P87="","",T87*M87*LOOKUP(RIGHT($D$2,3),定数!$A$6:$A$13,定数!$B$6:$B$13))</f>
        <v/>
      </c>
      <c r="S87" s="55"/>
      <c r="T87" s="56" t="str">
        <f t="shared" si="12"/>
        <v/>
      </c>
      <c r="U87" s="56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15">
      <c r="B88" s="40">
        <v>80</v>
      </c>
      <c r="C88" s="51" t="str">
        <f t="shared" si="9"/>
        <v/>
      </c>
      <c r="D88" s="51"/>
      <c r="E88" s="40"/>
      <c r="F88" s="8"/>
      <c r="G88" s="40"/>
      <c r="H88" s="52"/>
      <c r="I88" s="52"/>
      <c r="J88" s="40"/>
      <c r="K88" s="53" t="str">
        <f t="shared" si="10"/>
        <v/>
      </c>
      <c r="L88" s="54"/>
      <c r="M88" s="6" t="str">
        <f>IF(J88="","",(K88/J88)/LOOKUP(RIGHT($D$2,3),定数!$A$6:$A$13,定数!$B$6:$B$13))</f>
        <v/>
      </c>
      <c r="N88" s="40"/>
      <c r="O88" s="8"/>
      <c r="P88" s="52"/>
      <c r="Q88" s="52"/>
      <c r="R88" s="55" t="str">
        <f>IF(P88="","",T88*M88*LOOKUP(RIGHT($D$2,3),定数!$A$6:$A$13,定数!$B$6:$B$13))</f>
        <v/>
      </c>
      <c r="S88" s="55"/>
      <c r="T88" s="56" t="str">
        <f t="shared" si="12"/>
        <v/>
      </c>
      <c r="U88" s="56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15">
      <c r="B89" s="40">
        <v>81</v>
      </c>
      <c r="C89" s="51" t="str">
        <f t="shared" si="9"/>
        <v/>
      </c>
      <c r="D89" s="51"/>
      <c r="E89" s="40"/>
      <c r="F89" s="8"/>
      <c r="G89" s="40"/>
      <c r="H89" s="52"/>
      <c r="I89" s="52"/>
      <c r="J89" s="40"/>
      <c r="K89" s="53" t="str">
        <f t="shared" si="10"/>
        <v/>
      </c>
      <c r="L89" s="54"/>
      <c r="M89" s="6" t="str">
        <f>IF(J89="","",(K89/J89)/LOOKUP(RIGHT($D$2,3),定数!$A$6:$A$13,定数!$B$6:$B$13))</f>
        <v/>
      </c>
      <c r="N89" s="40"/>
      <c r="O89" s="8"/>
      <c r="P89" s="52"/>
      <c r="Q89" s="52"/>
      <c r="R89" s="55" t="str">
        <f>IF(P89="","",T89*M89*LOOKUP(RIGHT($D$2,3),定数!$A$6:$A$13,定数!$B$6:$B$13))</f>
        <v/>
      </c>
      <c r="S89" s="55"/>
      <c r="T89" s="56" t="str">
        <f t="shared" si="12"/>
        <v/>
      </c>
      <c r="U89" s="56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15">
      <c r="B90" s="40">
        <v>82</v>
      </c>
      <c r="C90" s="51" t="str">
        <f t="shared" si="9"/>
        <v/>
      </c>
      <c r="D90" s="51"/>
      <c r="E90" s="40"/>
      <c r="F90" s="8"/>
      <c r="G90" s="40"/>
      <c r="H90" s="52"/>
      <c r="I90" s="52"/>
      <c r="J90" s="40"/>
      <c r="K90" s="53" t="str">
        <f t="shared" si="10"/>
        <v/>
      </c>
      <c r="L90" s="54"/>
      <c r="M90" s="6" t="str">
        <f>IF(J90="","",(K90/J90)/LOOKUP(RIGHT($D$2,3),定数!$A$6:$A$13,定数!$B$6:$B$13))</f>
        <v/>
      </c>
      <c r="N90" s="40"/>
      <c r="O90" s="8"/>
      <c r="P90" s="52"/>
      <c r="Q90" s="52"/>
      <c r="R90" s="55" t="str">
        <f>IF(P90="","",T90*M90*LOOKUP(RIGHT($D$2,3),定数!$A$6:$A$13,定数!$B$6:$B$13))</f>
        <v/>
      </c>
      <c r="S90" s="55"/>
      <c r="T90" s="56" t="str">
        <f t="shared" si="12"/>
        <v/>
      </c>
      <c r="U90" s="56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15">
      <c r="B91" s="40">
        <v>83</v>
      </c>
      <c r="C91" s="51" t="str">
        <f t="shared" si="9"/>
        <v/>
      </c>
      <c r="D91" s="51"/>
      <c r="E91" s="40"/>
      <c r="F91" s="8"/>
      <c r="G91" s="40"/>
      <c r="H91" s="52"/>
      <c r="I91" s="52"/>
      <c r="J91" s="40"/>
      <c r="K91" s="53" t="str">
        <f t="shared" si="10"/>
        <v/>
      </c>
      <c r="L91" s="54"/>
      <c r="M91" s="6" t="str">
        <f>IF(J91="","",(K91/J91)/LOOKUP(RIGHT($D$2,3),定数!$A$6:$A$13,定数!$B$6:$B$13))</f>
        <v/>
      </c>
      <c r="N91" s="40"/>
      <c r="O91" s="8"/>
      <c r="P91" s="52"/>
      <c r="Q91" s="52"/>
      <c r="R91" s="55" t="str">
        <f>IF(P91="","",T91*M91*LOOKUP(RIGHT($D$2,3),定数!$A$6:$A$13,定数!$B$6:$B$13))</f>
        <v/>
      </c>
      <c r="S91" s="55"/>
      <c r="T91" s="56" t="str">
        <f t="shared" si="12"/>
        <v/>
      </c>
      <c r="U91" s="56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15">
      <c r="B92" s="40">
        <v>84</v>
      </c>
      <c r="C92" s="51" t="str">
        <f t="shared" si="9"/>
        <v/>
      </c>
      <c r="D92" s="51"/>
      <c r="E92" s="40"/>
      <c r="F92" s="8"/>
      <c r="G92" s="40"/>
      <c r="H92" s="52"/>
      <c r="I92" s="52"/>
      <c r="J92" s="40"/>
      <c r="K92" s="53" t="str">
        <f t="shared" si="10"/>
        <v/>
      </c>
      <c r="L92" s="54"/>
      <c r="M92" s="6" t="str">
        <f>IF(J92="","",(K92/J92)/LOOKUP(RIGHT($D$2,3),定数!$A$6:$A$13,定数!$B$6:$B$13))</f>
        <v/>
      </c>
      <c r="N92" s="40"/>
      <c r="O92" s="8"/>
      <c r="P92" s="52"/>
      <c r="Q92" s="52"/>
      <c r="R92" s="55" t="str">
        <f>IF(P92="","",T92*M92*LOOKUP(RIGHT($D$2,3),定数!$A$6:$A$13,定数!$B$6:$B$13))</f>
        <v/>
      </c>
      <c r="S92" s="55"/>
      <c r="T92" s="56" t="str">
        <f t="shared" si="12"/>
        <v/>
      </c>
      <c r="U92" s="56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15">
      <c r="B93" s="40">
        <v>85</v>
      </c>
      <c r="C93" s="51" t="str">
        <f t="shared" si="9"/>
        <v/>
      </c>
      <c r="D93" s="51"/>
      <c r="E93" s="40"/>
      <c r="F93" s="8"/>
      <c r="G93" s="40"/>
      <c r="H93" s="52"/>
      <c r="I93" s="52"/>
      <c r="J93" s="40"/>
      <c r="K93" s="53" t="str">
        <f t="shared" si="10"/>
        <v/>
      </c>
      <c r="L93" s="54"/>
      <c r="M93" s="6" t="str">
        <f>IF(J93="","",(K93/J93)/LOOKUP(RIGHT($D$2,3),定数!$A$6:$A$13,定数!$B$6:$B$13))</f>
        <v/>
      </c>
      <c r="N93" s="40"/>
      <c r="O93" s="8"/>
      <c r="P93" s="52"/>
      <c r="Q93" s="52"/>
      <c r="R93" s="55" t="str">
        <f>IF(P93="","",T93*M93*LOOKUP(RIGHT($D$2,3),定数!$A$6:$A$13,定数!$B$6:$B$13))</f>
        <v/>
      </c>
      <c r="S93" s="55"/>
      <c r="T93" s="56" t="str">
        <f t="shared" si="12"/>
        <v/>
      </c>
      <c r="U93" s="56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15">
      <c r="B94" s="40">
        <v>86</v>
      </c>
      <c r="C94" s="51" t="str">
        <f t="shared" si="9"/>
        <v/>
      </c>
      <c r="D94" s="51"/>
      <c r="E94" s="40"/>
      <c r="F94" s="8"/>
      <c r="G94" s="40"/>
      <c r="H94" s="52"/>
      <c r="I94" s="52"/>
      <c r="J94" s="40"/>
      <c r="K94" s="53" t="str">
        <f t="shared" si="10"/>
        <v/>
      </c>
      <c r="L94" s="54"/>
      <c r="M94" s="6" t="str">
        <f>IF(J94="","",(K94/J94)/LOOKUP(RIGHT($D$2,3),定数!$A$6:$A$13,定数!$B$6:$B$13))</f>
        <v/>
      </c>
      <c r="N94" s="40"/>
      <c r="O94" s="8"/>
      <c r="P94" s="52"/>
      <c r="Q94" s="52"/>
      <c r="R94" s="55" t="str">
        <f>IF(P94="","",T94*M94*LOOKUP(RIGHT($D$2,3),定数!$A$6:$A$13,定数!$B$6:$B$13))</f>
        <v/>
      </c>
      <c r="S94" s="55"/>
      <c r="T94" s="56" t="str">
        <f t="shared" si="12"/>
        <v/>
      </c>
      <c r="U94" s="56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15">
      <c r="B95" s="40">
        <v>87</v>
      </c>
      <c r="C95" s="51" t="str">
        <f t="shared" si="9"/>
        <v/>
      </c>
      <c r="D95" s="51"/>
      <c r="E95" s="40"/>
      <c r="F95" s="8"/>
      <c r="G95" s="40"/>
      <c r="H95" s="52"/>
      <c r="I95" s="52"/>
      <c r="J95" s="40"/>
      <c r="K95" s="53" t="str">
        <f t="shared" si="10"/>
        <v/>
      </c>
      <c r="L95" s="54"/>
      <c r="M95" s="6" t="str">
        <f>IF(J95="","",(K95/J95)/LOOKUP(RIGHT($D$2,3),定数!$A$6:$A$13,定数!$B$6:$B$13))</f>
        <v/>
      </c>
      <c r="N95" s="40"/>
      <c r="O95" s="8"/>
      <c r="P95" s="52"/>
      <c r="Q95" s="52"/>
      <c r="R95" s="55" t="str">
        <f>IF(P95="","",T95*M95*LOOKUP(RIGHT($D$2,3),定数!$A$6:$A$13,定数!$B$6:$B$13))</f>
        <v/>
      </c>
      <c r="S95" s="55"/>
      <c r="T95" s="56" t="str">
        <f t="shared" si="12"/>
        <v/>
      </c>
      <c r="U95" s="56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15">
      <c r="B96" s="40">
        <v>88</v>
      </c>
      <c r="C96" s="51" t="str">
        <f t="shared" si="9"/>
        <v/>
      </c>
      <c r="D96" s="51"/>
      <c r="E96" s="40"/>
      <c r="F96" s="8"/>
      <c r="G96" s="40"/>
      <c r="H96" s="52"/>
      <c r="I96" s="52"/>
      <c r="J96" s="40"/>
      <c r="K96" s="53" t="str">
        <f t="shared" si="10"/>
        <v/>
      </c>
      <c r="L96" s="54"/>
      <c r="M96" s="6" t="str">
        <f>IF(J96="","",(K96/J96)/LOOKUP(RIGHT($D$2,3),定数!$A$6:$A$13,定数!$B$6:$B$13))</f>
        <v/>
      </c>
      <c r="N96" s="40"/>
      <c r="O96" s="8"/>
      <c r="P96" s="52"/>
      <c r="Q96" s="52"/>
      <c r="R96" s="55" t="str">
        <f>IF(P96="","",T96*M96*LOOKUP(RIGHT($D$2,3),定数!$A$6:$A$13,定数!$B$6:$B$13))</f>
        <v/>
      </c>
      <c r="S96" s="55"/>
      <c r="T96" s="56" t="str">
        <f t="shared" si="12"/>
        <v/>
      </c>
      <c r="U96" s="56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15">
      <c r="B97" s="40">
        <v>89</v>
      </c>
      <c r="C97" s="51" t="str">
        <f t="shared" si="9"/>
        <v/>
      </c>
      <c r="D97" s="51"/>
      <c r="E97" s="40"/>
      <c r="F97" s="8"/>
      <c r="G97" s="40"/>
      <c r="H97" s="52"/>
      <c r="I97" s="52"/>
      <c r="J97" s="40"/>
      <c r="K97" s="53" t="str">
        <f t="shared" si="10"/>
        <v/>
      </c>
      <c r="L97" s="54"/>
      <c r="M97" s="6" t="str">
        <f>IF(J97="","",(K97/J97)/LOOKUP(RIGHT($D$2,3),定数!$A$6:$A$13,定数!$B$6:$B$13))</f>
        <v/>
      </c>
      <c r="N97" s="40"/>
      <c r="O97" s="8"/>
      <c r="P97" s="52"/>
      <c r="Q97" s="52"/>
      <c r="R97" s="55" t="str">
        <f>IF(P97="","",T97*M97*LOOKUP(RIGHT($D$2,3),定数!$A$6:$A$13,定数!$B$6:$B$13))</f>
        <v/>
      </c>
      <c r="S97" s="55"/>
      <c r="T97" s="56" t="str">
        <f t="shared" si="12"/>
        <v/>
      </c>
      <c r="U97" s="56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15">
      <c r="B98" s="40">
        <v>90</v>
      </c>
      <c r="C98" s="51" t="str">
        <f t="shared" si="9"/>
        <v/>
      </c>
      <c r="D98" s="51"/>
      <c r="E98" s="40"/>
      <c r="F98" s="8"/>
      <c r="G98" s="40"/>
      <c r="H98" s="52"/>
      <c r="I98" s="52"/>
      <c r="J98" s="40"/>
      <c r="K98" s="53" t="str">
        <f t="shared" si="10"/>
        <v/>
      </c>
      <c r="L98" s="54"/>
      <c r="M98" s="6" t="str">
        <f>IF(J98="","",(K98/J98)/LOOKUP(RIGHT($D$2,3),定数!$A$6:$A$13,定数!$B$6:$B$13))</f>
        <v/>
      </c>
      <c r="N98" s="40"/>
      <c r="O98" s="8"/>
      <c r="P98" s="52"/>
      <c r="Q98" s="52"/>
      <c r="R98" s="55" t="str">
        <f>IF(P98="","",T98*M98*LOOKUP(RIGHT($D$2,3),定数!$A$6:$A$13,定数!$B$6:$B$13))</f>
        <v/>
      </c>
      <c r="S98" s="55"/>
      <c r="T98" s="56" t="str">
        <f t="shared" si="12"/>
        <v/>
      </c>
      <c r="U98" s="56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15">
      <c r="B99" s="40">
        <v>91</v>
      </c>
      <c r="C99" s="51" t="str">
        <f t="shared" si="9"/>
        <v/>
      </c>
      <c r="D99" s="51"/>
      <c r="E99" s="40"/>
      <c r="F99" s="8"/>
      <c r="G99" s="40"/>
      <c r="H99" s="52"/>
      <c r="I99" s="52"/>
      <c r="J99" s="40"/>
      <c r="K99" s="53" t="str">
        <f t="shared" si="10"/>
        <v/>
      </c>
      <c r="L99" s="54"/>
      <c r="M99" s="6" t="str">
        <f>IF(J99="","",(K99/J99)/LOOKUP(RIGHT($D$2,3),定数!$A$6:$A$13,定数!$B$6:$B$13))</f>
        <v/>
      </c>
      <c r="N99" s="40"/>
      <c r="O99" s="8"/>
      <c r="P99" s="52"/>
      <c r="Q99" s="52"/>
      <c r="R99" s="55" t="str">
        <f>IF(P99="","",T99*M99*LOOKUP(RIGHT($D$2,3),定数!$A$6:$A$13,定数!$B$6:$B$13))</f>
        <v/>
      </c>
      <c r="S99" s="55"/>
      <c r="T99" s="56" t="str">
        <f t="shared" si="12"/>
        <v/>
      </c>
      <c r="U99" s="56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15">
      <c r="B100" s="40">
        <v>92</v>
      </c>
      <c r="C100" s="51" t="str">
        <f t="shared" si="9"/>
        <v/>
      </c>
      <c r="D100" s="51"/>
      <c r="E100" s="40"/>
      <c r="F100" s="8"/>
      <c r="G100" s="40"/>
      <c r="H100" s="52"/>
      <c r="I100" s="52"/>
      <c r="J100" s="40"/>
      <c r="K100" s="53" t="str">
        <f t="shared" si="10"/>
        <v/>
      </c>
      <c r="L100" s="54"/>
      <c r="M100" s="6" t="str">
        <f>IF(J100="","",(K100/J100)/LOOKUP(RIGHT($D$2,3),定数!$A$6:$A$13,定数!$B$6:$B$13))</f>
        <v/>
      </c>
      <c r="N100" s="40"/>
      <c r="O100" s="8"/>
      <c r="P100" s="52"/>
      <c r="Q100" s="52"/>
      <c r="R100" s="55" t="str">
        <f>IF(P100="","",T100*M100*LOOKUP(RIGHT($D$2,3),定数!$A$6:$A$13,定数!$B$6:$B$13))</f>
        <v/>
      </c>
      <c r="S100" s="55"/>
      <c r="T100" s="56" t="str">
        <f t="shared" si="12"/>
        <v/>
      </c>
      <c r="U100" s="56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15">
      <c r="B101" s="40">
        <v>93</v>
      </c>
      <c r="C101" s="51" t="str">
        <f t="shared" si="9"/>
        <v/>
      </c>
      <c r="D101" s="51"/>
      <c r="E101" s="40"/>
      <c r="F101" s="8"/>
      <c r="G101" s="40"/>
      <c r="H101" s="52"/>
      <c r="I101" s="52"/>
      <c r="J101" s="40"/>
      <c r="K101" s="53" t="str">
        <f t="shared" si="10"/>
        <v/>
      </c>
      <c r="L101" s="54"/>
      <c r="M101" s="6" t="str">
        <f>IF(J101="","",(K101/J101)/LOOKUP(RIGHT($D$2,3),定数!$A$6:$A$13,定数!$B$6:$B$13))</f>
        <v/>
      </c>
      <c r="N101" s="40"/>
      <c r="O101" s="8"/>
      <c r="P101" s="52"/>
      <c r="Q101" s="52"/>
      <c r="R101" s="55" t="str">
        <f>IF(P101="","",T101*M101*LOOKUP(RIGHT($D$2,3),定数!$A$6:$A$13,定数!$B$6:$B$13))</f>
        <v/>
      </c>
      <c r="S101" s="55"/>
      <c r="T101" s="56" t="str">
        <f t="shared" si="12"/>
        <v/>
      </c>
      <c r="U101" s="56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15">
      <c r="B102" s="40">
        <v>94</v>
      </c>
      <c r="C102" s="51" t="str">
        <f t="shared" si="9"/>
        <v/>
      </c>
      <c r="D102" s="51"/>
      <c r="E102" s="40"/>
      <c r="F102" s="8"/>
      <c r="G102" s="40"/>
      <c r="H102" s="52"/>
      <c r="I102" s="52"/>
      <c r="J102" s="40"/>
      <c r="K102" s="53" t="str">
        <f t="shared" si="10"/>
        <v/>
      </c>
      <c r="L102" s="54"/>
      <c r="M102" s="6" t="str">
        <f>IF(J102="","",(K102/J102)/LOOKUP(RIGHT($D$2,3),定数!$A$6:$A$13,定数!$B$6:$B$13))</f>
        <v/>
      </c>
      <c r="N102" s="40"/>
      <c r="O102" s="8"/>
      <c r="P102" s="52"/>
      <c r="Q102" s="52"/>
      <c r="R102" s="55" t="str">
        <f>IF(P102="","",T102*M102*LOOKUP(RIGHT($D$2,3),定数!$A$6:$A$13,定数!$B$6:$B$13))</f>
        <v/>
      </c>
      <c r="S102" s="55"/>
      <c r="T102" s="56" t="str">
        <f t="shared" si="12"/>
        <v/>
      </c>
      <c r="U102" s="56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15">
      <c r="B103" s="40">
        <v>95</v>
      </c>
      <c r="C103" s="51" t="str">
        <f t="shared" si="9"/>
        <v/>
      </c>
      <c r="D103" s="51"/>
      <c r="E103" s="40"/>
      <c r="F103" s="8"/>
      <c r="G103" s="40"/>
      <c r="H103" s="52"/>
      <c r="I103" s="52"/>
      <c r="J103" s="40"/>
      <c r="K103" s="53" t="str">
        <f t="shared" si="10"/>
        <v/>
      </c>
      <c r="L103" s="54"/>
      <c r="M103" s="6" t="str">
        <f>IF(J103="","",(K103/J103)/LOOKUP(RIGHT($D$2,3),定数!$A$6:$A$13,定数!$B$6:$B$13))</f>
        <v/>
      </c>
      <c r="N103" s="40"/>
      <c r="O103" s="8"/>
      <c r="P103" s="52"/>
      <c r="Q103" s="52"/>
      <c r="R103" s="55" t="str">
        <f>IF(P103="","",T103*M103*LOOKUP(RIGHT($D$2,3),定数!$A$6:$A$13,定数!$B$6:$B$13))</f>
        <v/>
      </c>
      <c r="S103" s="55"/>
      <c r="T103" s="56" t="str">
        <f t="shared" si="12"/>
        <v/>
      </c>
      <c r="U103" s="56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15">
      <c r="B104" s="40">
        <v>96</v>
      </c>
      <c r="C104" s="51" t="str">
        <f t="shared" si="9"/>
        <v/>
      </c>
      <c r="D104" s="51"/>
      <c r="E104" s="40"/>
      <c r="F104" s="8"/>
      <c r="G104" s="40"/>
      <c r="H104" s="52"/>
      <c r="I104" s="52"/>
      <c r="J104" s="40"/>
      <c r="K104" s="53" t="str">
        <f t="shared" si="10"/>
        <v/>
      </c>
      <c r="L104" s="54"/>
      <c r="M104" s="6" t="str">
        <f>IF(J104="","",(K104/J104)/LOOKUP(RIGHT($D$2,3),定数!$A$6:$A$13,定数!$B$6:$B$13))</f>
        <v/>
      </c>
      <c r="N104" s="40"/>
      <c r="O104" s="8"/>
      <c r="P104" s="52"/>
      <c r="Q104" s="52"/>
      <c r="R104" s="55" t="str">
        <f>IF(P104="","",T104*M104*LOOKUP(RIGHT($D$2,3),定数!$A$6:$A$13,定数!$B$6:$B$13))</f>
        <v/>
      </c>
      <c r="S104" s="55"/>
      <c r="T104" s="56" t="str">
        <f t="shared" si="12"/>
        <v/>
      </c>
      <c r="U104" s="56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15">
      <c r="B105" s="40">
        <v>97</v>
      </c>
      <c r="C105" s="51" t="str">
        <f t="shared" si="9"/>
        <v/>
      </c>
      <c r="D105" s="51"/>
      <c r="E105" s="40"/>
      <c r="F105" s="8"/>
      <c r="G105" s="40"/>
      <c r="H105" s="52"/>
      <c r="I105" s="52"/>
      <c r="J105" s="40"/>
      <c r="K105" s="53" t="str">
        <f t="shared" si="10"/>
        <v/>
      </c>
      <c r="L105" s="54"/>
      <c r="M105" s="6" t="str">
        <f>IF(J105="","",(K105/J105)/LOOKUP(RIGHT($D$2,3),定数!$A$6:$A$13,定数!$B$6:$B$13))</f>
        <v/>
      </c>
      <c r="N105" s="40"/>
      <c r="O105" s="8"/>
      <c r="P105" s="52"/>
      <c r="Q105" s="52"/>
      <c r="R105" s="55" t="str">
        <f>IF(P105="","",T105*M105*LOOKUP(RIGHT($D$2,3),定数!$A$6:$A$13,定数!$B$6:$B$13))</f>
        <v/>
      </c>
      <c r="S105" s="55"/>
      <c r="T105" s="56" t="str">
        <f t="shared" si="12"/>
        <v/>
      </c>
      <c r="U105" s="56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15">
      <c r="B106" s="40">
        <v>98</v>
      </c>
      <c r="C106" s="51" t="str">
        <f t="shared" si="9"/>
        <v/>
      </c>
      <c r="D106" s="51"/>
      <c r="E106" s="40"/>
      <c r="F106" s="8"/>
      <c r="G106" s="40"/>
      <c r="H106" s="52"/>
      <c r="I106" s="52"/>
      <c r="J106" s="40"/>
      <c r="K106" s="53" t="str">
        <f t="shared" si="10"/>
        <v/>
      </c>
      <c r="L106" s="54"/>
      <c r="M106" s="6" t="str">
        <f>IF(J106="","",(K106/J106)/LOOKUP(RIGHT($D$2,3),定数!$A$6:$A$13,定数!$B$6:$B$13))</f>
        <v/>
      </c>
      <c r="N106" s="40"/>
      <c r="O106" s="8"/>
      <c r="P106" s="52"/>
      <c r="Q106" s="52"/>
      <c r="R106" s="55" t="str">
        <f>IF(P106="","",T106*M106*LOOKUP(RIGHT($D$2,3),定数!$A$6:$A$13,定数!$B$6:$B$13))</f>
        <v/>
      </c>
      <c r="S106" s="55"/>
      <c r="T106" s="56" t="str">
        <f t="shared" si="12"/>
        <v/>
      </c>
      <c r="U106" s="56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15">
      <c r="B107" s="40">
        <v>99</v>
      </c>
      <c r="C107" s="51" t="str">
        <f t="shared" si="9"/>
        <v/>
      </c>
      <c r="D107" s="51"/>
      <c r="E107" s="40"/>
      <c r="F107" s="8"/>
      <c r="G107" s="40"/>
      <c r="H107" s="52"/>
      <c r="I107" s="52"/>
      <c r="J107" s="40"/>
      <c r="K107" s="53" t="str">
        <f t="shared" si="10"/>
        <v/>
      </c>
      <c r="L107" s="54"/>
      <c r="M107" s="6" t="str">
        <f>IF(J107="","",(K107/J107)/LOOKUP(RIGHT($D$2,3),定数!$A$6:$A$13,定数!$B$6:$B$13))</f>
        <v/>
      </c>
      <c r="N107" s="40"/>
      <c r="O107" s="8"/>
      <c r="P107" s="52"/>
      <c r="Q107" s="52"/>
      <c r="R107" s="55" t="str">
        <f>IF(P107="","",T107*M107*LOOKUP(RIGHT($D$2,3),定数!$A$6:$A$13,定数!$B$6:$B$13))</f>
        <v/>
      </c>
      <c r="S107" s="55"/>
      <c r="T107" s="56" t="str">
        <f t="shared" si="12"/>
        <v/>
      </c>
      <c r="U107" s="56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15">
      <c r="B108" s="40">
        <v>100</v>
      </c>
      <c r="C108" s="51" t="str">
        <f t="shared" si="9"/>
        <v/>
      </c>
      <c r="D108" s="51"/>
      <c r="E108" s="40"/>
      <c r="F108" s="8"/>
      <c r="G108" s="40"/>
      <c r="H108" s="52"/>
      <c r="I108" s="52"/>
      <c r="J108" s="40"/>
      <c r="K108" s="53" t="str">
        <f t="shared" si="10"/>
        <v/>
      </c>
      <c r="L108" s="54"/>
      <c r="M108" s="6" t="str">
        <f>IF(J108="","",(K108/J108)/LOOKUP(RIGHT($D$2,3),定数!$A$6:$A$13,定数!$B$6:$B$13))</f>
        <v/>
      </c>
      <c r="N108" s="40"/>
      <c r="O108" s="8"/>
      <c r="P108" s="52"/>
      <c r="Q108" s="52"/>
      <c r="R108" s="55" t="str">
        <f>IF(P108="","",T108*M108*LOOKUP(RIGHT($D$2,3),定数!$A$6:$A$13,定数!$B$6:$B$13))</f>
        <v/>
      </c>
      <c r="S108" s="55"/>
      <c r="T108" s="56" t="str">
        <f t="shared" si="12"/>
        <v/>
      </c>
      <c r="U108" s="56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24 G50:G108 G26">
    <cfRule type="cellIs" dxfId="169" priority="87" stopIfTrue="1" operator="equal">
      <formula>"買"</formula>
    </cfRule>
    <cfRule type="cellIs" dxfId="168" priority="88" stopIfTrue="1" operator="equal">
      <formula>"売"</formula>
    </cfRule>
  </conditionalFormatting>
  <conditionalFormatting sqref="G9">
    <cfRule type="cellIs" dxfId="167" priority="79" stopIfTrue="1" operator="equal">
      <formula>"買"</formula>
    </cfRule>
    <cfRule type="cellIs" dxfId="166" priority="80" stopIfTrue="1" operator="equal">
      <formula>"売"</formula>
    </cfRule>
  </conditionalFormatting>
  <conditionalFormatting sqref="G10">
    <cfRule type="cellIs" dxfId="165" priority="77" stopIfTrue="1" operator="equal">
      <formula>"買"</formula>
    </cfRule>
    <cfRule type="cellIs" dxfId="164" priority="78" stopIfTrue="1" operator="equal">
      <formula>"売"</formula>
    </cfRule>
  </conditionalFormatting>
  <conditionalFormatting sqref="G11">
    <cfRule type="cellIs" dxfId="163" priority="75" stopIfTrue="1" operator="equal">
      <formula>"買"</formula>
    </cfRule>
    <cfRule type="cellIs" dxfId="162" priority="76" stopIfTrue="1" operator="equal">
      <formula>"売"</formula>
    </cfRule>
  </conditionalFormatting>
  <conditionalFormatting sqref="G12">
    <cfRule type="cellIs" dxfId="161" priority="73" stopIfTrue="1" operator="equal">
      <formula>"買"</formula>
    </cfRule>
    <cfRule type="cellIs" dxfId="160" priority="74" stopIfTrue="1" operator="equal">
      <formula>"売"</formula>
    </cfRule>
  </conditionalFormatting>
  <conditionalFormatting sqref="G13">
    <cfRule type="cellIs" dxfId="159" priority="71" stopIfTrue="1" operator="equal">
      <formula>"買"</formula>
    </cfRule>
    <cfRule type="cellIs" dxfId="158" priority="72" stopIfTrue="1" operator="equal">
      <formula>"売"</formula>
    </cfRule>
  </conditionalFormatting>
  <conditionalFormatting sqref="G14">
    <cfRule type="cellIs" dxfId="157" priority="69" stopIfTrue="1" operator="equal">
      <formula>"買"</formula>
    </cfRule>
    <cfRule type="cellIs" dxfId="156" priority="70" stopIfTrue="1" operator="equal">
      <formula>"売"</formula>
    </cfRule>
  </conditionalFormatting>
  <conditionalFormatting sqref="G15">
    <cfRule type="cellIs" dxfId="155" priority="67" stopIfTrue="1" operator="equal">
      <formula>"買"</formula>
    </cfRule>
    <cfRule type="cellIs" dxfId="154" priority="68" stopIfTrue="1" operator="equal">
      <formula>"売"</formula>
    </cfRule>
  </conditionalFormatting>
  <conditionalFormatting sqref="G16">
    <cfRule type="cellIs" dxfId="153" priority="65" stopIfTrue="1" operator="equal">
      <formula>"買"</formula>
    </cfRule>
    <cfRule type="cellIs" dxfId="152" priority="66" stopIfTrue="1" operator="equal">
      <formula>"売"</formula>
    </cfRule>
  </conditionalFormatting>
  <conditionalFormatting sqref="G17">
    <cfRule type="cellIs" dxfId="151" priority="63" stopIfTrue="1" operator="equal">
      <formula>"買"</formula>
    </cfRule>
    <cfRule type="cellIs" dxfId="150" priority="64" stopIfTrue="1" operator="equal">
      <formula>"売"</formula>
    </cfRule>
  </conditionalFormatting>
  <conditionalFormatting sqref="G18">
    <cfRule type="cellIs" dxfId="149" priority="61" stopIfTrue="1" operator="equal">
      <formula>"買"</formula>
    </cfRule>
    <cfRule type="cellIs" dxfId="148" priority="62" stopIfTrue="1" operator="equal">
      <formula>"売"</formula>
    </cfRule>
  </conditionalFormatting>
  <conditionalFormatting sqref="G19">
    <cfRule type="cellIs" dxfId="147" priority="59" stopIfTrue="1" operator="equal">
      <formula>"買"</formula>
    </cfRule>
    <cfRule type="cellIs" dxfId="146" priority="60" stopIfTrue="1" operator="equal">
      <formula>"売"</formula>
    </cfRule>
  </conditionalFormatting>
  <conditionalFormatting sqref="G20">
    <cfRule type="cellIs" dxfId="145" priority="55" stopIfTrue="1" operator="equal">
      <formula>"買"</formula>
    </cfRule>
    <cfRule type="cellIs" dxfId="144" priority="56" stopIfTrue="1" operator="equal">
      <formula>"売"</formula>
    </cfRule>
  </conditionalFormatting>
  <conditionalFormatting sqref="G21">
    <cfRule type="cellIs" dxfId="143" priority="53" stopIfTrue="1" operator="equal">
      <formula>"買"</formula>
    </cfRule>
    <cfRule type="cellIs" dxfId="142" priority="54" stopIfTrue="1" operator="equal">
      <formula>"売"</formula>
    </cfRule>
  </conditionalFormatting>
  <conditionalFormatting sqref="G22">
    <cfRule type="cellIs" dxfId="141" priority="51" stopIfTrue="1" operator="equal">
      <formula>"買"</formula>
    </cfRule>
    <cfRule type="cellIs" dxfId="140" priority="52" stopIfTrue="1" operator="equal">
      <formula>"売"</formula>
    </cfRule>
  </conditionalFormatting>
  <conditionalFormatting sqref="G23">
    <cfRule type="cellIs" dxfId="139" priority="49" stopIfTrue="1" operator="equal">
      <formula>"買"</formula>
    </cfRule>
    <cfRule type="cellIs" dxfId="138" priority="50" stopIfTrue="1" operator="equal">
      <formula>"売"</formula>
    </cfRule>
  </conditionalFormatting>
  <conditionalFormatting sqref="G25">
    <cfRule type="cellIs" dxfId="137" priority="47" stopIfTrue="1" operator="equal">
      <formula>"買"</formula>
    </cfRule>
    <cfRule type="cellIs" dxfId="136" priority="48" stopIfTrue="1" operator="equal">
      <formula>"売"</formula>
    </cfRule>
  </conditionalFormatting>
  <conditionalFormatting sqref="G27">
    <cfRule type="cellIs" dxfId="135" priority="45" stopIfTrue="1" operator="equal">
      <formula>"買"</formula>
    </cfRule>
    <cfRule type="cellIs" dxfId="134" priority="46" stopIfTrue="1" operator="equal">
      <formula>"売"</formula>
    </cfRule>
  </conditionalFormatting>
  <conditionalFormatting sqref="G28">
    <cfRule type="cellIs" dxfId="133" priority="43" stopIfTrue="1" operator="equal">
      <formula>"買"</formula>
    </cfRule>
    <cfRule type="cellIs" dxfId="132" priority="44" stopIfTrue="1" operator="equal">
      <formula>"売"</formula>
    </cfRule>
  </conditionalFormatting>
  <conditionalFormatting sqref="G29">
    <cfRule type="cellIs" dxfId="131" priority="41" stopIfTrue="1" operator="equal">
      <formula>"買"</formula>
    </cfRule>
    <cfRule type="cellIs" dxfId="130" priority="42" stopIfTrue="1" operator="equal">
      <formula>"売"</formula>
    </cfRule>
  </conditionalFormatting>
  <conditionalFormatting sqref="G30">
    <cfRule type="cellIs" dxfId="129" priority="39" stopIfTrue="1" operator="equal">
      <formula>"買"</formula>
    </cfRule>
    <cfRule type="cellIs" dxfId="128" priority="40" stopIfTrue="1" operator="equal">
      <formula>"売"</formula>
    </cfRule>
  </conditionalFormatting>
  <conditionalFormatting sqref="G31">
    <cfRule type="cellIs" dxfId="127" priority="37" stopIfTrue="1" operator="equal">
      <formula>"買"</formula>
    </cfRule>
    <cfRule type="cellIs" dxfId="126" priority="38" stopIfTrue="1" operator="equal">
      <formula>"売"</formula>
    </cfRule>
  </conditionalFormatting>
  <conditionalFormatting sqref="G32">
    <cfRule type="cellIs" dxfId="125" priority="35" stopIfTrue="1" operator="equal">
      <formula>"買"</formula>
    </cfRule>
    <cfRule type="cellIs" dxfId="124" priority="36" stopIfTrue="1" operator="equal">
      <formula>"売"</formula>
    </cfRule>
  </conditionalFormatting>
  <conditionalFormatting sqref="G33">
    <cfRule type="cellIs" dxfId="123" priority="33" stopIfTrue="1" operator="equal">
      <formula>"買"</formula>
    </cfRule>
    <cfRule type="cellIs" dxfId="122" priority="34" stopIfTrue="1" operator="equal">
      <formula>"売"</formula>
    </cfRule>
  </conditionalFormatting>
  <conditionalFormatting sqref="G34">
    <cfRule type="cellIs" dxfId="121" priority="31" stopIfTrue="1" operator="equal">
      <formula>"買"</formula>
    </cfRule>
    <cfRule type="cellIs" dxfId="120" priority="32" stopIfTrue="1" operator="equal">
      <formula>"売"</formula>
    </cfRule>
  </conditionalFormatting>
  <conditionalFormatting sqref="G35">
    <cfRule type="cellIs" dxfId="119" priority="29" stopIfTrue="1" operator="equal">
      <formula>"買"</formula>
    </cfRule>
    <cfRule type="cellIs" dxfId="118" priority="30" stopIfTrue="1" operator="equal">
      <formula>"売"</formula>
    </cfRule>
  </conditionalFormatting>
  <conditionalFormatting sqref="G36">
    <cfRule type="cellIs" dxfId="117" priority="27" stopIfTrue="1" operator="equal">
      <formula>"買"</formula>
    </cfRule>
    <cfRule type="cellIs" dxfId="116" priority="28" stopIfTrue="1" operator="equal">
      <formula>"売"</formula>
    </cfRule>
  </conditionalFormatting>
  <conditionalFormatting sqref="G37">
    <cfRule type="cellIs" dxfId="115" priority="25" stopIfTrue="1" operator="equal">
      <formula>"買"</formula>
    </cfRule>
    <cfRule type="cellIs" dxfId="114" priority="26" stopIfTrue="1" operator="equal">
      <formula>"売"</formula>
    </cfRule>
  </conditionalFormatting>
  <conditionalFormatting sqref="G38">
    <cfRule type="cellIs" dxfId="113" priority="23" stopIfTrue="1" operator="equal">
      <formula>"買"</formula>
    </cfRule>
    <cfRule type="cellIs" dxfId="112" priority="24" stopIfTrue="1" operator="equal">
      <formula>"売"</formula>
    </cfRule>
  </conditionalFormatting>
  <conditionalFormatting sqref="G39">
    <cfRule type="cellIs" dxfId="111" priority="21" stopIfTrue="1" operator="equal">
      <formula>"買"</formula>
    </cfRule>
    <cfRule type="cellIs" dxfId="110" priority="22" stopIfTrue="1" operator="equal">
      <formula>"売"</formula>
    </cfRule>
  </conditionalFormatting>
  <conditionalFormatting sqref="G40">
    <cfRule type="cellIs" dxfId="109" priority="19" stopIfTrue="1" operator="equal">
      <formula>"買"</formula>
    </cfRule>
    <cfRule type="cellIs" dxfId="108" priority="20" stopIfTrue="1" operator="equal">
      <formula>"売"</formula>
    </cfRule>
  </conditionalFormatting>
  <conditionalFormatting sqref="G41">
    <cfRule type="cellIs" dxfId="107" priority="17" stopIfTrue="1" operator="equal">
      <formula>"買"</formula>
    </cfRule>
    <cfRule type="cellIs" dxfId="106" priority="18" stopIfTrue="1" operator="equal">
      <formula>"売"</formula>
    </cfRule>
  </conditionalFormatting>
  <conditionalFormatting sqref="G42">
    <cfRule type="cellIs" dxfId="105" priority="15" stopIfTrue="1" operator="equal">
      <formula>"買"</formula>
    </cfRule>
    <cfRule type="cellIs" dxfId="104" priority="16" stopIfTrue="1" operator="equal">
      <formula>"売"</formula>
    </cfRule>
  </conditionalFormatting>
  <conditionalFormatting sqref="G43">
    <cfRule type="cellIs" dxfId="103" priority="13" stopIfTrue="1" operator="equal">
      <formula>"買"</formula>
    </cfRule>
    <cfRule type="cellIs" dxfId="102" priority="14" stopIfTrue="1" operator="equal">
      <formula>"売"</formula>
    </cfRule>
  </conditionalFormatting>
  <conditionalFormatting sqref="G44">
    <cfRule type="cellIs" dxfId="101" priority="11" stopIfTrue="1" operator="equal">
      <formula>"買"</formula>
    </cfRule>
    <cfRule type="cellIs" dxfId="100" priority="12" stopIfTrue="1" operator="equal">
      <formula>"売"</formula>
    </cfRule>
  </conditionalFormatting>
  <conditionalFormatting sqref="G45">
    <cfRule type="cellIs" dxfId="99" priority="9" stopIfTrue="1" operator="equal">
      <formula>"買"</formula>
    </cfRule>
    <cfRule type="cellIs" dxfId="98" priority="10" stopIfTrue="1" operator="equal">
      <formula>"売"</formula>
    </cfRule>
  </conditionalFormatting>
  <conditionalFormatting sqref="G46">
    <cfRule type="cellIs" dxfId="97" priority="7" stopIfTrue="1" operator="equal">
      <formula>"買"</formula>
    </cfRule>
    <cfRule type="cellIs" dxfId="96" priority="8" stopIfTrue="1" operator="equal">
      <formula>"売"</formula>
    </cfRule>
  </conditionalFormatting>
  <conditionalFormatting sqref="G47">
    <cfRule type="cellIs" dxfId="95" priority="5" stopIfTrue="1" operator="equal">
      <formula>"買"</formula>
    </cfRule>
    <cfRule type="cellIs" dxfId="94" priority="6" stopIfTrue="1" operator="equal">
      <formula>"売"</formula>
    </cfRule>
  </conditionalFormatting>
  <conditionalFormatting sqref="G48">
    <cfRule type="cellIs" dxfId="93" priority="3" stopIfTrue="1" operator="equal">
      <formula>"買"</formula>
    </cfRule>
    <cfRule type="cellIs" dxfId="92" priority="4" stopIfTrue="1" operator="equal">
      <formula>"売"</formula>
    </cfRule>
  </conditionalFormatting>
  <conditionalFormatting sqref="G49">
    <cfRule type="cellIs" dxfId="91" priority="1" stopIfTrue="1" operator="equal">
      <formula>"買"</formula>
    </cfRule>
    <cfRule type="cellIs" dxfId="9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90" zoomScaleNormal="90" workbookViewId="0">
      <pane ySplit="8" topLeftCell="A18" activePane="bottomLeft" state="frozen"/>
      <selection pane="bottomLeft" activeCell="O49" sqref="O49"/>
    </sheetView>
  </sheetViews>
  <sheetFormatPr defaultRowHeight="13.5" x14ac:dyDescent="0.15"/>
  <cols>
    <col min="1" max="1" width="2.875" customWidth="1"/>
    <col min="2" max="5" width="6.625" customWidth="1"/>
    <col min="6" max="6" width="12.125" customWidth="1"/>
    <col min="7" max="14" width="6.625" customWidth="1"/>
    <col min="15" max="15" width="10.75" customWidth="1"/>
    <col min="16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4" t="s">
        <v>4</v>
      </c>
      <c r="C2" s="74"/>
      <c r="D2" s="85" t="s">
        <v>48</v>
      </c>
      <c r="E2" s="85"/>
      <c r="F2" s="74" t="s">
        <v>5</v>
      </c>
      <c r="G2" s="74"/>
      <c r="H2" s="77" t="s">
        <v>35</v>
      </c>
      <c r="I2" s="77"/>
      <c r="J2" s="74" t="s">
        <v>6</v>
      </c>
      <c r="K2" s="74"/>
      <c r="L2" s="84">
        <v>100000</v>
      </c>
      <c r="M2" s="85"/>
      <c r="N2" s="74" t="s">
        <v>7</v>
      </c>
      <c r="O2" s="74"/>
      <c r="P2" s="86">
        <f>SUM(L2,D4)</f>
        <v>121042.09213151743</v>
      </c>
      <c r="Q2" s="77"/>
      <c r="R2" s="1"/>
      <c r="S2" s="1"/>
      <c r="T2" s="1"/>
    </row>
    <row r="3" spans="2:25" ht="57" customHeight="1" x14ac:dyDescent="0.15">
      <c r="B3" s="74" t="s">
        <v>8</v>
      </c>
      <c r="C3" s="74"/>
      <c r="D3" s="87" t="s">
        <v>37</v>
      </c>
      <c r="E3" s="87"/>
      <c r="F3" s="87"/>
      <c r="G3" s="87"/>
      <c r="H3" s="87"/>
      <c r="I3" s="87"/>
      <c r="J3" s="74" t="s">
        <v>9</v>
      </c>
      <c r="K3" s="74"/>
      <c r="L3" s="87" t="s">
        <v>64</v>
      </c>
      <c r="M3" s="88"/>
      <c r="N3" s="88"/>
      <c r="O3" s="88"/>
      <c r="P3" s="88"/>
      <c r="Q3" s="88"/>
      <c r="R3" s="1"/>
      <c r="S3" s="1"/>
    </row>
    <row r="4" spans="2:25" x14ac:dyDescent="0.15">
      <c r="B4" s="74" t="s">
        <v>10</v>
      </c>
      <c r="C4" s="74"/>
      <c r="D4" s="82">
        <f>SUM($R$9:$S$993)</f>
        <v>21042.092131517431</v>
      </c>
      <c r="E4" s="82"/>
      <c r="F4" s="74" t="s">
        <v>11</v>
      </c>
      <c r="G4" s="74"/>
      <c r="H4" s="83">
        <f>SUM($T$9:$U$108)</f>
        <v>225.99999999999733</v>
      </c>
      <c r="I4" s="77"/>
      <c r="J4" s="89" t="s">
        <v>61</v>
      </c>
      <c r="K4" s="89"/>
      <c r="L4" s="86">
        <f>MAX($C$9:$D$990)-C9</f>
        <v>32013.290752727597</v>
      </c>
      <c r="M4" s="86"/>
      <c r="N4" s="89" t="s">
        <v>60</v>
      </c>
      <c r="O4" s="89"/>
      <c r="P4" s="90">
        <f>MAX(Y:Y)</f>
        <v>0.21452877251233793</v>
      </c>
      <c r="Q4" s="90"/>
      <c r="R4" s="1"/>
      <c r="S4" s="1"/>
      <c r="T4" s="1"/>
    </row>
    <row r="5" spans="2:25" x14ac:dyDescent="0.15">
      <c r="B5" s="36" t="s">
        <v>14</v>
      </c>
      <c r="C5" s="2">
        <f>COUNTIF($R$9:$R$990,"&gt;0")</f>
        <v>16</v>
      </c>
      <c r="D5" s="37" t="s">
        <v>15</v>
      </c>
      <c r="E5" s="15">
        <f>COUNTIF($R$9:$R$990,"&lt;0")</f>
        <v>24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0.4</v>
      </c>
      <c r="J5" s="73" t="s">
        <v>18</v>
      </c>
      <c r="K5" s="74"/>
      <c r="L5" s="75">
        <f>MAX(V9:V993)</f>
        <v>4</v>
      </c>
      <c r="M5" s="76"/>
      <c r="N5" s="17" t="s">
        <v>19</v>
      </c>
      <c r="O5" s="9"/>
      <c r="P5" s="75">
        <f>MAX(W9:W993)</f>
        <v>7</v>
      </c>
      <c r="Q5" s="76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5" x14ac:dyDescent="0.15">
      <c r="B7" s="57" t="s">
        <v>20</v>
      </c>
      <c r="C7" s="59" t="s">
        <v>21</v>
      </c>
      <c r="D7" s="60"/>
      <c r="E7" s="63" t="s">
        <v>22</v>
      </c>
      <c r="F7" s="64"/>
      <c r="G7" s="64"/>
      <c r="H7" s="64"/>
      <c r="I7" s="65"/>
      <c r="J7" s="66" t="s">
        <v>23</v>
      </c>
      <c r="K7" s="67"/>
      <c r="L7" s="68"/>
      <c r="M7" s="69" t="s">
        <v>24</v>
      </c>
      <c r="N7" s="70" t="s">
        <v>25</v>
      </c>
      <c r="O7" s="71"/>
      <c r="P7" s="71"/>
      <c r="Q7" s="72"/>
      <c r="R7" s="78" t="s">
        <v>26</v>
      </c>
      <c r="S7" s="78"/>
      <c r="T7" s="78"/>
      <c r="U7" s="78"/>
    </row>
    <row r="8" spans="2:25" x14ac:dyDescent="0.15">
      <c r="B8" s="58"/>
      <c r="C8" s="61"/>
      <c r="D8" s="62"/>
      <c r="E8" s="18" t="s">
        <v>27</v>
      </c>
      <c r="F8" s="18" t="s">
        <v>28</v>
      </c>
      <c r="G8" s="18" t="s">
        <v>29</v>
      </c>
      <c r="H8" s="79" t="s">
        <v>30</v>
      </c>
      <c r="I8" s="65"/>
      <c r="J8" s="4" t="s">
        <v>31</v>
      </c>
      <c r="K8" s="80" t="s">
        <v>32</v>
      </c>
      <c r="L8" s="68"/>
      <c r="M8" s="69"/>
      <c r="N8" s="5" t="s">
        <v>27</v>
      </c>
      <c r="O8" s="5" t="s">
        <v>28</v>
      </c>
      <c r="P8" s="81" t="s">
        <v>30</v>
      </c>
      <c r="Q8" s="72"/>
      <c r="R8" s="78" t="s">
        <v>33</v>
      </c>
      <c r="S8" s="78"/>
      <c r="T8" s="78" t="s">
        <v>31</v>
      </c>
      <c r="U8" s="78"/>
      <c r="Y8" t="s">
        <v>59</v>
      </c>
    </row>
    <row r="9" spans="2:25" x14ac:dyDescent="0.15">
      <c r="B9" s="35">
        <v>1</v>
      </c>
      <c r="C9" s="51">
        <f>L2</f>
        <v>100000</v>
      </c>
      <c r="D9" s="51"/>
      <c r="E9" s="44">
        <v>2017</v>
      </c>
      <c r="F9" s="46">
        <v>42923.833333333336</v>
      </c>
      <c r="G9" s="44" t="s">
        <v>3</v>
      </c>
      <c r="H9" s="52">
        <v>1.1408</v>
      </c>
      <c r="I9" s="52"/>
      <c r="J9" s="44">
        <v>30</v>
      </c>
      <c r="K9" s="51">
        <f>IF(J9="","",C9*0.03)</f>
        <v>3000</v>
      </c>
      <c r="L9" s="51"/>
      <c r="M9" s="6">
        <f>IF(J9="","",(K9/J9)/LOOKUP(RIGHT($D$2,3),定数!$A$6:$A$13,定数!$B$6:$B$13))</f>
        <v>0.83333333333333337</v>
      </c>
      <c r="N9" s="44">
        <v>2017</v>
      </c>
      <c r="O9" s="46">
        <v>42923.833333333336</v>
      </c>
      <c r="P9" s="52">
        <v>1.1466000000000001</v>
      </c>
      <c r="Q9" s="52"/>
      <c r="R9" s="55">
        <f>IF(P9="","",T9*M9*LOOKUP(RIGHT($D$2,3),定数!$A$6:$A$13,定数!$B$6:$B$13))</f>
        <v>5800.0000000000273</v>
      </c>
      <c r="S9" s="55"/>
      <c r="T9" s="56">
        <f>IF(P9="","",IF(G9="買",(P9-H9),(H9-P9))*IF(RIGHT($D$2,3)="JPY",100,10000))</f>
        <v>58.00000000000027</v>
      </c>
      <c r="U9" s="56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35">
        <v>2</v>
      </c>
      <c r="C10" s="51">
        <f t="shared" ref="C10:C73" si="0">IF(R9="","",C9+R9)</f>
        <v>105800.00000000003</v>
      </c>
      <c r="D10" s="51"/>
      <c r="E10" s="44"/>
      <c r="F10" s="46">
        <v>42950.5</v>
      </c>
      <c r="G10" s="44" t="s">
        <v>3</v>
      </c>
      <c r="H10" s="52">
        <v>1.1857</v>
      </c>
      <c r="I10" s="52"/>
      <c r="J10" s="44">
        <v>28</v>
      </c>
      <c r="K10" s="53">
        <f>IF(J10="","",C10*0.03)</f>
        <v>3174.0000000000009</v>
      </c>
      <c r="L10" s="54"/>
      <c r="M10" s="6">
        <f>IF(J10="","",(K10/J10)/LOOKUP(RIGHT($D$2,3),定数!$A$6:$A$13,定数!$B$6:$B$13))</f>
        <v>0.94464285714285745</v>
      </c>
      <c r="N10" s="44"/>
      <c r="O10" s="46">
        <v>42950.666666666664</v>
      </c>
      <c r="P10" s="52">
        <v>1.1829000000000001</v>
      </c>
      <c r="Q10" s="52"/>
      <c r="R10" s="55">
        <f>IF(P10="","",T10*M10*LOOKUP(RIGHT($D$2,3),定数!$A$6:$A$13,定数!$B$6:$B$13))</f>
        <v>-3173.9999999999031</v>
      </c>
      <c r="S10" s="55"/>
      <c r="T10" s="56">
        <f>IF(P10="","",IF(G10="買",(P10-H10),(H10-P10))*IF(RIGHT($D$2,3)="JPY",100,10000))</f>
        <v>-27.999999999999137</v>
      </c>
      <c r="U10" s="5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1">
        <f>IF(C10&lt;&gt;"",MAX(C10,C9),"")</f>
        <v>105800.00000000003</v>
      </c>
    </row>
    <row r="11" spans="2:25" x14ac:dyDescent="0.15">
      <c r="B11" s="35">
        <v>3</v>
      </c>
      <c r="C11" s="51">
        <f t="shared" ref="C11:C16" si="3">IF(R10="","",C10+R10)</f>
        <v>102626.00000000013</v>
      </c>
      <c r="D11" s="51"/>
      <c r="E11" s="35"/>
      <c r="F11" s="46">
        <v>42965.833333333336</v>
      </c>
      <c r="G11" s="44" t="s">
        <v>3</v>
      </c>
      <c r="H11" s="52">
        <v>1.1760999999999999</v>
      </c>
      <c r="I11" s="52"/>
      <c r="J11" s="44">
        <v>33</v>
      </c>
      <c r="K11" s="53">
        <f t="shared" ref="K11:K48" si="4">IF(J11="","",C11*0.03)</f>
        <v>3078.7800000000038</v>
      </c>
      <c r="L11" s="54"/>
      <c r="M11" s="6">
        <f>IF(J11="","",(K11/J11)/LOOKUP(RIGHT($D$2,3),定数!$A$6:$A$13,定数!$B$6:$B$13))</f>
        <v>0.77746969696969792</v>
      </c>
      <c r="N11" s="44"/>
      <c r="O11" s="46">
        <v>42968.666666666664</v>
      </c>
      <c r="P11" s="52">
        <v>1.1823999999999999</v>
      </c>
      <c r="Q11" s="52"/>
      <c r="R11" s="55">
        <f>IF(P11="","",T11*M11*LOOKUP(RIGHT($D$2,3),定数!$A$6:$A$13,定数!$B$6:$B$13))</f>
        <v>5877.6709090908898</v>
      </c>
      <c r="S11" s="55"/>
      <c r="T11" s="56">
        <f>IF(P11="","",IF(G11="買",(P11-H11),(H11-P11))*IF(RIGHT($D$2,3)="JPY",100,10000))</f>
        <v>62.999999999999723</v>
      </c>
      <c r="U11" s="56"/>
      <c r="V11" s="22">
        <f t="shared" si="1"/>
        <v>1</v>
      </c>
      <c r="W11">
        <f t="shared" si="2"/>
        <v>0</v>
      </c>
      <c r="X11" s="41">
        <f>IF(C11&lt;&gt;"",MAX(X10,C11),"")</f>
        <v>105800.00000000003</v>
      </c>
      <c r="Y11" s="42">
        <f>IF(X11&lt;&gt;"",1-(C11/X11),"")</f>
        <v>2.9999999999999027E-2</v>
      </c>
    </row>
    <row r="12" spans="2:25" x14ac:dyDescent="0.15">
      <c r="B12" s="35">
        <v>4</v>
      </c>
      <c r="C12" s="51">
        <f t="shared" si="3"/>
        <v>108503.67090909102</v>
      </c>
      <c r="D12" s="51"/>
      <c r="E12" s="44"/>
      <c r="F12" s="46">
        <v>42996.5</v>
      </c>
      <c r="G12" s="44" t="s">
        <v>3</v>
      </c>
      <c r="H12" s="52">
        <v>1.1956</v>
      </c>
      <c r="I12" s="52"/>
      <c r="J12" s="44">
        <v>42</v>
      </c>
      <c r="K12" s="53">
        <f t="shared" si="4"/>
        <v>3255.1101272727306</v>
      </c>
      <c r="L12" s="54"/>
      <c r="M12" s="6">
        <f>IF(J12="","",(K12/J12)/LOOKUP(RIGHT($D$2,3),定数!$A$6:$A$13,定数!$B$6:$B$13))</f>
        <v>0.6458551839826846</v>
      </c>
      <c r="N12" s="44"/>
      <c r="O12" s="46">
        <v>42998.833333333336</v>
      </c>
      <c r="P12" s="52">
        <v>1.1914</v>
      </c>
      <c r="Q12" s="52"/>
      <c r="R12" s="55">
        <f>IF(P12="","",T12*M12*LOOKUP(RIGHT($D$2,3),定数!$A$6:$A$13,定数!$B$6:$B$13))</f>
        <v>-3255.110127272716</v>
      </c>
      <c r="S12" s="55"/>
      <c r="T12" s="56">
        <f t="shared" ref="T12:T75" si="5">IF(P12="","",IF(G12="買",(P12-H12),(H12-P12))*IF(RIGHT($D$2,3)="JPY",100,10000))</f>
        <v>-41.999999999999815</v>
      </c>
      <c r="U12" s="56"/>
      <c r="V12" s="22">
        <f t="shared" si="1"/>
        <v>0</v>
      </c>
      <c r="W12">
        <f t="shared" si="2"/>
        <v>1</v>
      </c>
      <c r="X12" s="41">
        <f t="shared" ref="X12:X75" si="6">IF(C12&lt;&gt;"",MAX(X11,C12),"")</f>
        <v>108503.67090909102</v>
      </c>
      <c r="Y12" s="42">
        <f t="shared" ref="Y12:Y75" si="7">IF(X12&lt;&gt;"",1-(C12/X12),"")</f>
        <v>0</v>
      </c>
    </row>
    <row r="13" spans="2:25" x14ac:dyDescent="0.15">
      <c r="B13" s="35">
        <v>5</v>
      </c>
      <c r="C13" s="51">
        <f t="shared" si="3"/>
        <v>105248.56078181831</v>
      </c>
      <c r="D13" s="51"/>
      <c r="E13" s="44"/>
      <c r="F13" s="46">
        <v>42997.833333333336</v>
      </c>
      <c r="G13" s="44" t="s">
        <v>3</v>
      </c>
      <c r="H13" s="52">
        <v>1.1995</v>
      </c>
      <c r="I13" s="52"/>
      <c r="J13" s="44">
        <v>42</v>
      </c>
      <c r="K13" s="53">
        <f t="shared" si="4"/>
        <v>3157.4568234545491</v>
      </c>
      <c r="L13" s="54"/>
      <c r="M13" s="6">
        <f>IF(J13="","",(K13/J13)/LOOKUP(RIGHT($D$2,3),定数!$A$6:$A$13,定数!$B$6:$B$13))</f>
        <v>0.62647952846320409</v>
      </c>
      <c r="N13" s="44"/>
      <c r="O13" s="46">
        <v>42998.833333333336</v>
      </c>
      <c r="P13" s="52">
        <v>1.1953</v>
      </c>
      <c r="Q13" s="52"/>
      <c r="R13" s="55">
        <f>IF(P13="","",T13*M13*LOOKUP(RIGHT($D$2,3),定数!$A$6:$A$13,定数!$B$6:$B$13))</f>
        <v>-3157.456823454535</v>
      </c>
      <c r="S13" s="55"/>
      <c r="T13" s="56">
        <f t="shared" si="5"/>
        <v>-41.999999999999815</v>
      </c>
      <c r="U13" s="56"/>
      <c r="V13" s="22">
        <f t="shared" si="1"/>
        <v>0</v>
      </c>
      <c r="W13">
        <f t="shared" si="2"/>
        <v>2</v>
      </c>
      <c r="X13" s="41">
        <f t="shared" si="6"/>
        <v>108503.67090909102</v>
      </c>
      <c r="Y13" s="42">
        <f t="shared" si="7"/>
        <v>2.9999999999999805E-2</v>
      </c>
    </row>
    <row r="14" spans="2:25" x14ac:dyDescent="0.15">
      <c r="B14" s="35">
        <v>6</v>
      </c>
      <c r="C14" s="51">
        <f t="shared" si="3"/>
        <v>102091.10395836378</v>
      </c>
      <c r="D14" s="51"/>
      <c r="E14" s="45"/>
      <c r="F14" s="46">
        <v>43811.166666666664</v>
      </c>
      <c r="G14" s="45" t="s">
        <v>2</v>
      </c>
      <c r="H14" s="52">
        <v>1.1768000000000001</v>
      </c>
      <c r="I14" s="52"/>
      <c r="J14" s="45">
        <v>13</v>
      </c>
      <c r="K14" s="53">
        <f t="shared" si="4"/>
        <v>3062.733118750913</v>
      </c>
      <c r="L14" s="54"/>
      <c r="M14" s="6">
        <f>IF(J14="","",(K14/J14)/LOOKUP(RIGHT($D$2,3),定数!$A$6:$A$13,定数!$B$6:$B$13))</f>
        <v>1.9632904607377646</v>
      </c>
      <c r="N14" s="45"/>
      <c r="O14" s="46">
        <v>43811.333333333336</v>
      </c>
      <c r="P14" s="52">
        <v>1.1780999999999999</v>
      </c>
      <c r="Q14" s="52"/>
      <c r="R14" s="55">
        <f>IF(P14="","",T14*M14*LOOKUP(RIGHT($D$2,3),定数!$A$6:$A$13,定数!$B$6:$B$13))</f>
        <v>-3062.7331187505756</v>
      </c>
      <c r="S14" s="55"/>
      <c r="T14" s="56">
        <f t="shared" si="5"/>
        <v>-12.999999999998568</v>
      </c>
      <c r="U14" s="56"/>
      <c r="V14" s="22">
        <f t="shared" si="1"/>
        <v>0</v>
      </c>
      <c r="W14">
        <f t="shared" si="2"/>
        <v>3</v>
      </c>
      <c r="X14" s="41">
        <f t="shared" si="6"/>
        <v>108503.67090909102</v>
      </c>
      <c r="Y14" s="42">
        <f t="shared" si="7"/>
        <v>5.9099999999999597E-2</v>
      </c>
    </row>
    <row r="15" spans="2:25" x14ac:dyDescent="0.15">
      <c r="B15" s="35">
        <v>7</v>
      </c>
      <c r="C15" s="51">
        <f t="shared" si="3"/>
        <v>99028.370839613199</v>
      </c>
      <c r="D15" s="51"/>
      <c r="E15" s="45">
        <v>2018</v>
      </c>
      <c r="F15" s="46">
        <v>43132.666666666664</v>
      </c>
      <c r="G15" s="45" t="s">
        <v>3</v>
      </c>
      <c r="H15" s="52">
        <v>1.2462</v>
      </c>
      <c r="I15" s="52"/>
      <c r="J15" s="45">
        <v>38</v>
      </c>
      <c r="K15" s="53">
        <f t="shared" si="4"/>
        <v>2970.8511251883961</v>
      </c>
      <c r="L15" s="54"/>
      <c r="M15" s="6">
        <f>IF(J15="","",(K15/J15)/LOOKUP(RIGHT($D$2,3),定数!$A$6:$A$13,定数!$B$6:$B$13))</f>
        <v>0.65150243973429744</v>
      </c>
      <c r="N15" s="45">
        <v>2018</v>
      </c>
      <c r="O15" s="46">
        <v>43133.666666666664</v>
      </c>
      <c r="P15" s="52">
        <v>1.2423999999999999</v>
      </c>
      <c r="Q15" s="52"/>
      <c r="R15" s="55">
        <f>IF(P15="","",T15*M15*LOOKUP(RIGHT($D$2,3),定数!$A$6:$A$13,定数!$B$6:$B$13))</f>
        <v>-2970.8511251884165</v>
      </c>
      <c r="S15" s="55"/>
      <c r="T15" s="56">
        <f t="shared" si="5"/>
        <v>-38.000000000000256</v>
      </c>
      <c r="U15" s="56"/>
      <c r="V15" s="22">
        <f t="shared" si="1"/>
        <v>0</v>
      </c>
      <c r="W15">
        <f t="shared" si="2"/>
        <v>4</v>
      </c>
      <c r="X15" s="41">
        <f t="shared" si="6"/>
        <v>108503.67090909102</v>
      </c>
      <c r="Y15" s="42">
        <f t="shared" si="7"/>
        <v>8.7326999999996602E-2</v>
      </c>
    </row>
    <row r="16" spans="2:25" x14ac:dyDescent="0.15">
      <c r="B16" s="35">
        <v>8</v>
      </c>
      <c r="C16" s="51">
        <f t="shared" si="3"/>
        <v>96057.51971442478</v>
      </c>
      <c r="D16" s="51"/>
      <c r="E16" s="47"/>
      <c r="F16" s="46">
        <v>43164.75</v>
      </c>
      <c r="G16" s="47" t="s">
        <v>3</v>
      </c>
      <c r="H16" s="52">
        <v>1.2335</v>
      </c>
      <c r="I16" s="52"/>
      <c r="J16" s="47">
        <v>68</v>
      </c>
      <c r="K16" s="53">
        <f t="shared" si="4"/>
        <v>2881.7255914327434</v>
      </c>
      <c r="L16" s="54"/>
      <c r="M16" s="6">
        <f>IF(J16="","",(K16/J16)/LOOKUP(RIGHT($D$2,3),定数!$A$6:$A$13,定数!$B$6:$B$13))</f>
        <v>0.35315264600891461</v>
      </c>
      <c r="N16" s="47"/>
      <c r="O16" s="46">
        <v>43175.666666666664</v>
      </c>
      <c r="P16" s="52">
        <v>1.2267999999999999</v>
      </c>
      <c r="Q16" s="52"/>
      <c r="R16" s="55">
        <f>IF(P16="","",T16*M16*LOOKUP(RIGHT($D$2,3),定数!$A$6:$A$13,定数!$B$6:$B$13))</f>
        <v>-2839.3472739117374</v>
      </c>
      <c r="S16" s="55"/>
      <c r="T16" s="56">
        <f t="shared" si="5"/>
        <v>-67.000000000001506</v>
      </c>
      <c r="U16" s="56"/>
      <c r="V16" s="22">
        <f t="shared" si="1"/>
        <v>0</v>
      </c>
      <c r="W16">
        <f t="shared" si="2"/>
        <v>5</v>
      </c>
      <c r="X16" s="41">
        <f t="shared" si="6"/>
        <v>108503.67090909102</v>
      </c>
      <c r="Y16" s="42">
        <f t="shared" si="7"/>
        <v>0.11470718999999685</v>
      </c>
    </row>
    <row r="17" spans="2:25" x14ac:dyDescent="0.15">
      <c r="B17" s="35">
        <v>9</v>
      </c>
      <c r="C17" s="51">
        <f t="shared" si="0"/>
        <v>93218.172440513037</v>
      </c>
      <c r="D17" s="51"/>
      <c r="E17" s="47"/>
      <c r="F17" s="46">
        <v>43165.5</v>
      </c>
      <c r="G17" s="47" t="s">
        <v>3</v>
      </c>
      <c r="H17" s="52">
        <v>1.2356</v>
      </c>
      <c r="I17" s="52"/>
      <c r="J17" s="47">
        <v>29</v>
      </c>
      <c r="K17" s="53">
        <f t="shared" si="4"/>
        <v>2796.5451732153911</v>
      </c>
      <c r="L17" s="54"/>
      <c r="M17" s="6">
        <f>IF(J17="","",(K17/J17)/LOOKUP(RIGHT($D$2,3),定数!$A$6:$A$13,定数!$B$6:$B$13))</f>
        <v>0.8036049348320089</v>
      </c>
      <c r="N17" s="47"/>
      <c r="O17" s="46">
        <v>43165.5</v>
      </c>
      <c r="P17" s="52">
        <v>1.2411000000000001</v>
      </c>
      <c r="Q17" s="52"/>
      <c r="R17" s="55">
        <f>IF(P17="","",T17*M17*LOOKUP(RIGHT($D$2,3),定数!$A$6:$A$13,定数!$B$6:$B$13))</f>
        <v>5303.7925698913177</v>
      </c>
      <c r="S17" s="55"/>
      <c r="T17" s="56">
        <f t="shared" si="5"/>
        <v>55.000000000000604</v>
      </c>
      <c r="U17" s="56"/>
      <c r="V17" s="22">
        <f t="shared" si="1"/>
        <v>1</v>
      </c>
      <c r="W17">
        <f t="shared" si="2"/>
        <v>0</v>
      </c>
      <c r="X17" s="41">
        <f t="shared" si="6"/>
        <v>108503.67090909102</v>
      </c>
      <c r="Y17" s="42">
        <f t="shared" si="7"/>
        <v>0.14087540394264464</v>
      </c>
    </row>
    <row r="18" spans="2:25" x14ac:dyDescent="0.15">
      <c r="B18" s="35">
        <v>10</v>
      </c>
      <c r="C18" s="51">
        <f t="shared" si="0"/>
        <v>98521.965010404354</v>
      </c>
      <c r="D18" s="51"/>
      <c r="E18" s="47"/>
      <c r="F18" s="46">
        <v>43202</v>
      </c>
      <c r="G18" s="47" t="s">
        <v>3</v>
      </c>
      <c r="H18" s="52">
        <v>1.2378</v>
      </c>
      <c r="I18" s="52"/>
      <c r="J18" s="47">
        <v>32</v>
      </c>
      <c r="K18" s="53">
        <f t="shared" si="4"/>
        <v>2955.6589503121304</v>
      </c>
      <c r="L18" s="54"/>
      <c r="M18" s="6">
        <f>IF(J18="","",(K18/J18)/LOOKUP(RIGHT($D$2,3),定数!$A$6:$A$13,定数!$B$6:$B$13))</f>
        <v>0.76970285164378394</v>
      </c>
      <c r="N18" s="47"/>
      <c r="O18" s="46">
        <v>43202.333333333336</v>
      </c>
      <c r="P18" s="52">
        <v>1.2345999999999999</v>
      </c>
      <c r="Q18" s="52"/>
      <c r="R18" s="55">
        <f>IF(P18="","",T18*M18*LOOKUP(RIGHT($D$2,3),定数!$A$6:$A$13,定数!$B$6:$B$13))</f>
        <v>-2955.658950312215</v>
      </c>
      <c r="S18" s="55"/>
      <c r="T18" s="56">
        <f t="shared" si="5"/>
        <v>-32.000000000000917</v>
      </c>
      <c r="U18" s="56"/>
      <c r="V18" s="22">
        <f t="shared" si="1"/>
        <v>0</v>
      </c>
      <c r="W18">
        <f t="shared" si="2"/>
        <v>1</v>
      </c>
      <c r="X18" s="41">
        <f t="shared" si="6"/>
        <v>108503.67090909102</v>
      </c>
      <c r="Y18" s="42">
        <f t="shared" si="7"/>
        <v>9.1994176925587645E-2</v>
      </c>
    </row>
    <row r="19" spans="2:25" x14ac:dyDescent="0.15">
      <c r="B19" s="35">
        <v>11</v>
      </c>
      <c r="C19" s="51">
        <f t="shared" si="0"/>
        <v>95566.306060092145</v>
      </c>
      <c r="D19" s="51"/>
      <c r="E19" s="48"/>
      <c r="F19" s="46">
        <v>43222.666666666664</v>
      </c>
      <c r="G19" s="48" t="s">
        <v>2</v>
      </c>
      <c r="H19" s="52">
        <v>1.1990000000000001</v>
      </c>
      <c r="I19" s="52"/>
      <c r="J19" s="48">
        <v>43</v>
      </c>
      <c r="K19" s="53">
        <f t="shared" si="4"/>
        <v>2866.9891818027641</v>
      </c>
      <c r="L19" s="54"/>
      <c r="M19" s="6">
        <f>IF(J19="","",(K19/J19)/LOOKUP(RIGHT($D$2,3),定数!$A$6:$A$13,定数!$B$6:$B$13))</f>
        <v>0.55561805848890766</v>
      </c>
      <c r="N19" s="48"/>
      <c r="O19" s="46">
        <v>43227.5</v>
      </c>
      <c r="P19" s="52">
        <v>1.1907000000000001</v>
      </c>
      <c r="Q19" s="52"/>
      <c r="R19" s="55">
        <f>IF(P19="","",T19*M19*LOOKUP(RIGHT($D$2,3),定数!$A$6:$A$13,定数!$B$6:$B$13))</f>
        <v>5533.9558625495029</v>
      </c>
      <c r="S19" s="55"/>
      <c r="T19" s="56">
        <f t="shared" si="5"/>
        <v>82.999999999999744</v>
      </c>
      <c r="U19" s="56"/>
      <c r="V19" s="22">
        <f t="shared" si="1"/>
        <v>1</v>
      </c>
      <c r="W19">
        <f t="shared" si="2"/>
        <v>0</v>
      </c>
      <c r="X19" s="41">
        <f t="shared" si="6"/>
        <v>108503.67090909102</v>
      </c>
      <c r="Y19" s="42">
        <f t="shared" si="7"/>
        <v>0.11923435161782081</v>
      </c>
    </row>
    <row r="20" spans="2:25" x14ac:dyDescent="0.15">
      <c r="B20" s="35">
        <v>12</v>
      </c>
      <c r="C20" s="51">
        <f t="shared" si="0"/>
        <v>101100.26192264164</v>
      </c>
      <c r="D20" s="51"/>
      <c r="E20" s="48"/>
      <c r="F20" s="46">
        <v>43224.666666666664</v>
      </c>
      <c r="G20" s="48" t="s">
        <v>2</v>
      </c>
      <c r="H20" s="52">
        <v>1.1938</v>
      </c>
      <c r="I20" s="52"/>
      <c r="J20" s="48">
        <v>89</v>
      </c>
      <c r="K20" s="53">
        <f t="shared" si="4"/>
        <v>3033.0078576792494</v>
      </c>
      <c r="L20" s="54"/>
      <c r="M20" s="6">
        <f>IF(J20="","",(K20/J20)/LOOKUP(RIGHT($D$2,3),定数!$A$6:$A$13,定数!$B$6:$B$13))</f>
        <v>0.28398949978270127</v>
      </c>
      <c r="N20" s="48"/>
      <c r="O20" s="46">
        <v>43238.5</v>
      </c>
      <c r="P20" s="52">
        <v>1.1762999999999999</v>
      </c>
      <c r="Q20" s="52"/>
      <c r="R20" s="55">
        <f>IF(P20="","",T20*M20*LOOKUP(RIGHT($D$2,3),定数!$A$6:$A$13,定数!$B$6:$B$13))</f>
        <v>5963.7794954367509</v>
      </c>
      <c r="S20" s="55"/>
      <c r="T20" s="56">
        <f t="shared" si="5"/>
        <v>175.00000000000071</v>
      </c>
      <c r="U20" s="56"/>
      <c r="V20" s="22">
        <f t="shared" si="1"/>
        <v>2</v>
      </c>
      <c r="W20">
        <f t="shared" si="2"/>
        <v>0</v>
      </c>
      <c r="X20" s="41">
        <f t="shared" si="6"/>
        <v>108503.67090909102</v>
      </c>
      <c r="Y20" s="42">
        <f t="shared" si="7"/>
        <v>6.823187569987621E-2</v>
      </c>
    </row>
    <row r="21" spans="2:25" x14ac:dyDescent="0.15">
      <c r="B21" s="35">
        <v>13</v>
      </c>
      <c r="C21" s="51">
        <f t="shared" si="0"/>
        <v>107064.0414180784</v>
      </c>
      <c r="D21" s="51"/>
      <c r="E21" s="48"/>
      <c r="F21" s="46">
        <v>43224.666666666664</v>
      </c>
      <c r="G21" s="48" t="s">
        <v>2</v>
      </c>
      <c r="H21" s="52">
        <v>1.1953</v>
      </c>
      <c r="I21" s="52"/>
      <c r="J21" s="48">
        <v>42</v>
      </c>
      <c r="K21" s="53">
        <f t="shared" si="4"/>
        <v>3211.921242542352</v>
      </c>
      <c r="L21" s="54"/>
      <c r="M21" s="6">
        <f>IF(J21="","",(K21/J21)/LOOKUP(RIGHT($D$2,3),定数!$A$6:$A$13,定数!$B$6:$B$13))</f>
        <v>0.63728596082189526</v>
      </c>
      <c r="N21" s="48"/>
      <c r="O21" s="46">
        <v>43228.5</v>
      </c>
      <c r="P21" s="52">
        <v>1.1870000000000001</v>
      </c>
      <c r="Q21" s="52"/>
      <c r="R21" s="55">
        <f>IF(P21="","",T21*M21*LOOKUP(RIGHT($D$2,3),定数!$A$6:$A$13,定数!$B$6:$B$13))</f>
        <v>6347.3681697860575</v>
      </c>
      <c r="S21" s="55"/>
      <c r="T21" s="56">
        <f t="shared" si="5"/>
        <v>82.999999999999744</v>
      </c>
      <c r="U21" s="56"/>
      <c r="V21" s="22">
        <f t="shared" si="1"/>
        <v>3</v>
      </c>
      <c r="W21">
        <f t="shared" si="2"/>
        <v>0</v>
      </c>
      <c r="X21" s="41">
        <f t="shared" si="6"/>
        <v>108503.67090909102</v>
      </c>
      <c r="Y21" s="42">
        <f t="shared" si="7"/>
        <v>1.326802567093599E-2</v>
      </c>
    </row>
    <row r="22" spans="2:25" x14ac:dyDescent="0.15">
      <c r="B22" s="35">
        <v>14</v>
      </c>
      <c r="C22" s="51">
        <f t="shared" si="0"/>
        <v>113411.40958786446</v>
      </c>
      <c r="D22" s="51"/>
      <c r="E22" s="48"/>
      <c r="F22" s="46">
        <v>43231.5</v>
      </c>
      <c r="G22" s="48" t="s">
        <v>3</v>
      </c>
      <c r="H22" s="52">
        <v>1.1914</v>
      </c>
      <c r="I22" s="52"/>
      <c r="J22" s="48">
        <v>24</v>
      </c>
      <c r="K22" s="53">
        <f t="shared" si="4"/>
        <v>3402.3422876359336</v>
      </c>
      <c r="L22" s="54"/>
      <c r="M22" s="6">
        <f>IF(J22="","",(K22/J22)/LOOKUP(RIGHT($D$2,3),定数!$A$6:$A$13,定数!$B$6:$B$13))</f>
        <v>1.1813688498735881</v>
      </c>
      <c r="N22" s="48"/>
      <c r="O22" s="46">
        <v>43234.666666666664</v>
      </c>
      <c r="P22" s="52">
        <v>1.1995</v>
      </c>
      <c r="Q22" s="52"/>
      <c r="R22" s="55">
        <f>IF(P22="","",T22*M22*LOOKUP(RIGHT($D$2,3),定数!$A$6:$A$13,定数!$B$6:$B$13))</f>
        <v>11482.90522077127</v>
      </c>
      <c r="S22" s="55"/>
      <c r="T22" s="56">
        <f t="shared" si="5"/>
        <v>80.999999999999957</v>
      </c>
      <c r="U22" s="56"/>
      <c r="V22" s="22">
        <f t="shared" si="1"/>
        <v>4</v>
      </c>
      <c r="W22">
        <f t="shared" si="2"/>
        <v>0</v>
      </c>
      <c r="X22" s="41">
        <f t="shared" si="6"/>
        <v>113411.40958786446</v>
      </c>
      <c r="Y22" s="42">
        <f t="shared" si="7"/>
        <v>0</v>
      </c>
    </row>
    <row r="23" spans="2:25" x14ac:dyDescent="0.15">
      <c r="B23" s="35">
        <v>15</v>
      </c>
      <c r="C23" s="51">
        <f t="shared" si="0"/>
        <v>124894.31480863573</v>
      </c>
      <c r="D23" s="51"/>
      <c r="E23" s="35"/>
      <c r="F23" s="46">
        <v>43238.5</v>
      </c>
      <c r="G23" s="48" t="s">
        <v>2</v>
      </c>
      <c r="H23" s="52">
        <v>1.1802999999999999</v>
      </c>
      <c r="I23" s="52"/>
      <c r="J23" s="48">
        <v>20</v>
      </c>
      <c r="K23" s="53">
        <f t="shared" si="4"/>
        <v>3746.8294442590718</v>
      </c>
      <c r="L23" s="54"/>
      <c r="M23" s="6">
        <f>IF(J23="","",(K23/J23)/LOOKUP(RIGHT($D$2,3),定数!$A$6:$A$13,定数!$B$6:$B$13))</f>
        <v>1.5611789351079466</v>
      </c>
      <c r="N23" s="48"/>
      <c r="O23" s="46">
        <v>43238.333333333336</v>
      </c>
      <c r="P23" s="52">
        <v>1.1765000000000001</v>
      </c>
      <c r="Q23" s="52"/>
      <c r="R23" s="55">
        <f>IF(P23="","",T23*M23*LOOKUP(RIGHT($D$2,3),定数!$A$6:$A$13,定数!$B$6:$B$13))</f>
        <v>7118.9759440918688</v>
      </c>
      <c r="S23" s="55"/>
      <c r="T23" s="56">
        <f t="shared" si="5"/>
        <v>37.999999999998039</v>
      </c>
      <c r="U23" s="56"/>
      <c r="V23" t="str">
        <f t="shared" ref="V23:W74" si="8">IF(S23&lt;&gt;"",IF(S23&lt;0,1+V22,0),"")</f>
        <v/>
      </c>
      <c r="W23">
        <f t="shared" si="2"/>
        <v>0</v>
      </c>
      <c r="X23" s="41">
        <f t="shared" si="6"/>
        <v>124894.31480863573</v>
      </c>
      <c r="Y23" s="42">
        <f t="shared" si="7"/>
        <v>0</v>
      </c>
    </row>
    <row r="24" spans="2:25" x14ac:dyDescent="0.15">
      <c r="B24" s="35">
        <v>16</v>
      </c>
      <c r="C24" s="51">
        <f t="shared" si="0"/>
        <v>132013.2907527276</v>
      </c>
      <c r="D24" s="51"/>
      <c r="E24" s="48"/>
      <c r="F24" s="46">
        <v>43252.5</v>
      </c>
      <c r="G24" s="48" t="s">
        <v>3</v>
      </c>
      <c r="H24" s="52">
        <v>1.1698999999999999</v>
      </c>
      <c r="I24" s="52"/>
      <c r="J24" s="48">
        <v>59</v>
      </c>
      <c r="K24" s="53">
        <f t="shared" si="4"/>
        <v>3960.3987225818278</v>
      </c>
      <c r="L24" s="54"/>
      <c r="M24" s="6">
        <f>IF(J24="","",(K24/J24)/LOOKUP(RIGHT($D$2,3),定数!$A$6:$A$13,定数!$B$6:$B$13))</f>
        <v>0.5593783506471508</v>
      </c>
      <c r="N24" s="48"/>
      <c r="O24" s="46">
        <v>43252.666666666664</v>
      </c>
      <c r="P24" s="52">
        <v>1.1639999999999999</v>
      </c>
      <c r="Q24" s="52"/>
      <c r="R24" s="55">
        <f>IF(P24="","",T24*M24*LOOKUP(RIGHT($D$2,3),定数!$A$6:$A$13,定数!$B$6:$B$13))</f>
        <v>-3960.3987225818387</v>
      </c>
      <c r="S24" s="55"/>
      <c r="T24" s="56">
        <f t="shared" si="5"/>
        <v>-59.000000000000163</v>
      </c>
      <c r="U24" s="56"/>
      <c r="V24" t="str">
        <f t="shared" si="8"/>
        <v/>
      </c>
      <c r="W24">
        <f t="shared" si="2"/>
        <v>1</v>
      </c>
      <c r="X24" s="41">
        <f t="shared" si="6"/>
        <v>132013.2907527276</v>
      </c>
      <c r="Y24" s="42">
        <f t="shared" si="7"/>
        <v>0</v>
      </c>
    </row>
    <row r="25" spans="2:25" x14ac:dyDescent="0.15">
      <c r="B25" s="35">
        <v>17</v>
      </c>
      <c r="C25" s="51">
        <f t="shared" si="0"/>
        <v>128052.89203014575</v>
      </c>
      <c r="D25" s="51"/>
      <c r="E25" s="48"/>
      <c r="F25" s="46">
        <v>43276.5</v>
      </c>
      <c r="G25" s="48" t="s">
        <v>3</v>
      </c>
      <c r="H25" s="52">
        <v>1.1671</v>
      </c>
      <c r="I25" s="52"/>
      <c r="J25" s="48">
        <v>44</v>
      </c>
      <c r="K25" s="53">
        <f t="shared" si="4"/>
        <v>3841.5867609043726</v>
      </c>
      <c r="L25" s="54"/>
      <c r="M25" s="6">
        <f>IF(J25="","",(K25/J25)/LOOKUP(RIGHT($D$2,3),定数!$A$6:$A$13,定数!$B$6:$B$13))</f>
        <v>0.72757325017128271</v>
      </c>
      <c r="N25" s="48"/>
      <c r="O25" s="46">
        <v>43278.333333333336</v>
      </c>
      <c r="P25" s="52">
        <v>1.1627000000000001</v>
      </c>
      <c r="Q25" s="52"/>
      <c r="R25" s="55">
        <f>IF(P25="","",T25*M25*LOOKUP(RIGHT($D$2,3),定数!$A$6:$A$13,定数!$B$6:$B$13))</f>
        <v>-3841.5867609043376</v>
      </c>
      <c r="S25" s="55"/>
      <c r="T25" s="56">
        <f t="shared" si="5"/>
        <v>-43.999999999999595</v>
      </c>
      <c r="U25" s="56"/>
      <c r="V25" t="str">
        <f t="shared" si="8"/>
        <v/>
      </c>
      <c r="W25">
        <f t="shared" si="2"/>
        <v>2</v>
      </c>
      <c r="X25" s="41">
        <f t="shared" si="6"/>
        <v>132013.2907527276</v>
      </c>
      <c r="Y25" s="42">
        <f t="shared" si="7"/>
        <v>3.0000000000000138E-2</v>
      </c>
    </row>
    <row r="26" spans="2:25" x14ac:dyDescent="0.15">
      <c r="B26" s="35">
        <v>18</v>
      </c>
      <c r="C26" s="51">
        <f t="shared" si="0"/>
        <v>124211.30526924142</v>
      </c>
      <c r="D26" s="51"/>
      <c r="E26" s="48"/>
      <c r="F26" s="46">
        <v>43279.666666666664</v>
      </c>
      <c r="G26" s="48" t="s">
        <v>2</v>
      </c>
      <c r="H26" s="52">
        <v>1.1553</v>
      </c>
      <c r="I26" s="52"/>
      <c r="J26" s="48">
        <v>49</v>
      </c>
      <c r="K26" s="53">
        <f t="shared" si="4"/>
        <v>3726.3391580772422</v>
      </c>
      <c r="L26" s="54"/>
      <c r="M26" s="6">
        <f>IF(J26="","",(K26/J26)/LOOKUP(RIGHT($D$2,3),定数!$A$6:$A$13,定数!$B$6:$B$13))</f>
        <v>0.63373114933286423</v>
      </c>
      <c r="N26" s="48"/>
      <c r="O26" s="46">
        <v>43280.166666666664</v>
      </c>
      <c r="P26" s="52">
        <v>1.1601999999999999</v>
      </c>
      <c r="Q26" s="52"/>
      <c r="R26" s="55">
        <f>IF(P26="","",T26*M26*LOOKUP(RIGHT($D$2,3),定数!$A$6:$A$13,定数!$B$6:$B$13))</f>
        <v>-3726.3391580771695</v>
      </c>
      <c r="S26" s="55"/>
      <c r="T26" s="56">
        <f t="shared" si="5"/>
        <v>-48.999999999999048</v>
      </c>
      <c r="U26" s="56"/>
      <c r="V26" t="str">
        <f t="shared" si="8"/>
        <v/>
      </c>
      <c r="W26">
        <f t="shared" si="2"/>
        <v>3</v>
      </c>
      <c r="X26" s="41">
        <f t="shared" si="6"/>
        <v>132013.2907527276</v>
      </c>
      <c r="Y26" s="42">
        <f t="shared" si="7"/>
        <v>5.9099999999999819E-2</v>
      </c>
    </row>
    <row r="27" spans="2:25" x14ac:dyDescent="0.15">
      <c r="B27" s="35">
        <v>19</v>
      </c>
      <c r="C27" s="51">
        <f t="shared" si="0"/>
        <v>120484.96611116425</v>
      </c>
      <c r="D27" s="51"/>
      <c r="E27" s="48"/>
      <c r="F27" s="46">
        <v>43326.666666666664</v>
      </c>
      <c r="G27" s="48" t="s">
        <v>2</v>
      </c>
      <c r="H27" s="52">
        <v>1.1379999999999999</v>
      </c>
      <c r="I27" s="52"/>
      <c r="J27" s="48">
        <v>39</v>
      </c>
      <c r="K27" s="53">
        <f t="shared" si="4"/>
        <v>3614.5489833349275</v>
      </c>
      <c r="L27" s="54"/>
      <c r="M27" s="6">
        <f>IF(J27="","",(K27/J27)/LOOKUP(RIGHT($D$2,3),定数!$A$6:$A$13,定数!$B$6:$B$13))</f>
        <v>0.77233952635361702</v>
      </c>
      <c r="N27" s="48"/>
      <c r="O27" s="46">
        <v>43327.666666666664</v>
      </c>
      <c r="P27" s="52">
        <v>1.1303000000000001</v>
      </c>
      <c r="Q27" s="52"/>
      <c r="R27" s="55">
        <f>IF(P27="","",T27*M27*LOOKUP(RIGHT($D$2,3),定数!$A$6:$A$13,定数!$B$6:$B$13))</f>
        <v>7136.4172235072529</v>
      </c>
      <c r="S27" s="55"/>
      <c r="T27" s="56">
        <f t="shared" si="5"/>
        <v>76.999999999998181</v>
      </c>
      <c r="U27" s="56"/>
      <c r="V27" t="str">
        <f t="shared" si="8"/>
        <v/>
      </c>
      <c r="W27">
        <f t="shared" si="2"/>
        <v>0</v>
      </c>
      <c r="X27" s="41">
        <f t="shared" si="6"/>
        <v>132013.2907527276</v>
      </c>
      <c r="Y27" s="42">
        <f t="shared" si="7"/>
        <v>8.7326999999999266E-2</v>
      </c>
    </row>
    <row r="28" spans="2:25" x14ac:dyDescent="0.15">
      <c r="B28" s="35">
        <v>20</v>
      </c>
      <c r="C28" s="51">
        <f t="shared" si="0"/>
        <v>127621.3833346715</v>
      </c>
      <c r="D28" s="51"/>
      <c r="E28" s="48"/>
      <c r="F28" s="46">
        <v>43342</v>
      </c>
      <c r="G28" s="48" t="s">
        <v>3</v>
      </c>
      <c r="H28" s="52">
        <v>1.171</v>
      </c>
      <c r="I28" s="52"/>
      <c r="J28" s="48">
        <v>20</v>
      </c>
      <c r="K28" s="53">
        <f t="shared" si="4"/>
        <v>3828.6415000401448</v>
      </c>
      <c r="L28" s="54"/>
      <c r="M28" s="6">
        <f>IF(J28="","",(K28/J28)/LOOKUP(RIGHT($D$2,3),定数!$A$6:$A$13,定数!$B$6:$B$13))</f>
        <v>1.5952672916833939</v>
      </c>
      <c r="N28" s="48"/>
      <c r="O28" s="46">
        <v>43342.333333333336</v>
      </c>
      <c r="P28" s="52">
        <v>1.169</v>
      </c>
      <c r="Q28" s="52"/>
      <c r="R28" s="55">
        <f>IF(P28="","",T28*M28*LOOKUP(RIGHT($D$2,3),定数!$A$6:$A$13,定数!$B$6:$B$13))</f>
        <v>-3828.6415000401485</v>
      </c>
      <c r="S28" s="55"/>
      <c r="T28" s="56">
        <f t="shared" si="5"/>
        <v>-20.000000000000018</v>
      </c>
      <c r="U28" s="56"/>
      <c r="V28" t="str">
        <f t="shared" si="8"/>
        <v/>
      </c>
      <c r="W28">
        <f t="shared" si="2"/>
        <v>1</v>
      </c>
      <c r="X28" s="41">
        <f t="shared" si="6"/>
        <v>132013.2907527276</v>
      </c>
      <c r="Y28" s="42">
        <f t="shared" si="7"/>
        <v>3.3268676153846655E-2</v>
      </c>
    </row>
    <row r="29" spans="2:25" x14ac:dyDescent="0.15">
      <c r="B29" s="35">
        <v>21</v>
      </c>
      <c r="C29" s="51">
        <f t="shared" si="0"/>
        <v>123792.74183463135</v>
      </c>
      <c r="D29" s="51"/>
      <c r="E29" s="48"/>
      <c r="F29" s="46">
        <v>43343.5</v>
      </c>
      <c r="G29" s="48" t="s">
        <v>2</v>
      </c>
      <c r="H29" s="52">
        <v>1.1691</v>
      </c>
      <c r="I29" s="52"/>
      <c r="J29" s="48">
        <v>54</v>
      </c>
      <c r="K29" s="53">
        <f t="shared" si="4"/>
        <v>3713.7822550389405</v>
      </c>
      <c r="L29" s="54"/>
      <c r="M29" s="6">
        <f>IF(J29="","",(K29/J29)/LOOKUP(RIGHT($D$2,3),定数!$A$6:$A$13,定数!$B$6:$B$13))</f>
        <v>0.57311454553070063</v>
      </c>
      <c r="N29" s="48"/>
      <c r="O29" s="46">
        <v>43343.666666666664</v>
      </c>
      <c r="P29" s="52">
        <v>1.1619999999999999</v>
      </c>
      <c r="Q29" s="52"/>
      <c r="R29" s="55">
        <f>IF(P29="","",T29*M29*LOOKUP(RIGHT($D$2,3),定数!$A$6:$A$13,定数!$B$6:$B$13))</f>
        <v>4882.9359279216433</v>
      </c>
      <c r="S29" s="55"/>
      <c r="T29" s="56">
        <f t="shared" si="5"/>
        <v>71.000000000001066</v>
      </c>
      <c r="U29" s="56"/>
      <c r="V29" t="str">
        <f t="shared" si="8"/>
        <v/>
      </c>
      <c r="W29">
        <f t="shared" si="2"/>
        <v>0</v>
      </c>
      <c r="X29" s="41">
        <f t="shared" si="6"/>
        <v>132013.2907527276</v>
      </c>
      <c r="Y29" s="42">
        <f t="shared" si="7"/>
        <v>6.2270615869231327E-2</v>
      </c>
    </row>
    <row r="30" spans="2:25" x14ac:dyDescent="0.15">
      <c r="B30" s="35">
        <v>22</v>
      </c>
      <c r="C30" s="51">
        <f t="shared" si="0"/>
        <v>128675.67776255299</v>
      </c>
      <c r="D30" s="51"/>
      <c r="E30" s="48"/>
      <c r="F30" s="46">
        <v>43350.333333333336</v>
      </c>
      <c r="G30" s="48" t="s">
        <v>3</v>
      </c>
      <c r="H30" s="52">
        <v>1.1633</v>
      </c>
      <c r="I30" s="52"/>
      <c r="J30" s="48">
        <v>20</v>
      </c>
      <c r="K30" s="53">
        <f t="shared" si="4"/>
        <v>3860.2703328765897</v>
      </c>
      <c r="L30" s="54"/>
      <c r="M30" s="6">
        <f>IF(J30="","",(K30/J30)/LOOKUP(RIGHT($D$2,3),定数!$A$6:$A$13,定数!$B$6:$B$13))</f>
        <v>1.6084459720319124</v>
      </c>
      <c r="N30" s="48"/>
      <c r="O30" s="46">
        <v>43350.5</v>
      </c>
      <c r="P30" s="52">
        <v>1.1613</v>
      </c>
      <c r="Q30" s="52"/>
      <c r="R30" s="55">
        <f>IF(P30="","",T30*M30*LOOKUP(RIGHT($D$2,3),定数!$A$6:$A$13,定数!$B$6:$B$13))</f>
        <v>-3860.2703328765933</v>
      </c>
      <c r="S30" s="55"/>
      <c r="T30" s="56">
        <f t="shared" si="5"/>
        <v>-20.000000000000018</v>
      </c>
      <c r="U30" s="56"/>
      <c r="V30" t="str">
        <f t="shared" si="8"/>
        <v/>
      </c>
      <c r="W30">
        <f t="shared" si="2"/>
        <v>1</v>
      </c>
      <c r="X30" s="41">
        <f t="shared" si="6"/>
        <v>132013.2907527276</v>
      </c>
      <c r="Y30" s="42">
        <f t="shared" si="7"/>
        <v>2.5282401272961552E-2</v>
      </c>
    </row>
    <row r="31" spans="2:25" x14ac:dyDescent="0.15">
      <c r="B31" s="35">
        <v>23</v>
      </c>
      <c r="C31" s="51">
        <f t="shared" si="0"/>
        <v>124815.4074296764</v>
      </c>
      <c r="D31" s="51"/>
      <c r="E31" s="48"/>
      <c r="F31" s="46">
        <v>43377.333333333336</v>
      </c>
      <c r="G31" s="48" t="s">
        <v>2</v>
      </c>
      <c r="H31" s="52">
        <v>1.1498999999999999</v>
      </c>
      <c r="I31" s="52"/>
      <c r="J31" s="48">
        <v>44</v>
      </c>
      <c r="K31" s="53">
        <f t="shared" si="4"/>
        <v>3744.4622228902917</v>
      </c>
      <c r="L31" s="54"/>
      <c r="M31" s="6">
        <f>IF(J31="","",(K31/J31)/LOOKUP(RIGHT($D$2,3),定数!$A$6:$A$13,定数!$B$6:$B$13))</f>
        <v>0.70917845130497947</v>
      </c>
      <c r="N31" s="48"/>
      <c r="O31" s="46">
        <v>43378.666666666664</v>
      </c>
      <c r="P31" s="52">
        <v>1.1543000000000001</v>
      </c>
      <c r="Q31" s="52"/>
      <c r="R31" s="55">
        <f>IF(P31="","",T31*M31*LOOKUP(RIGHT($D$2,3),定数!$A$6:$A$13,定数!$B$6:$B$13))</f>
        <v>-3744.4622228904464</v>
      </c>
      <c r="S31" s="55"/>
      <c r="T31" s="56">
        <f t="shared" si="5"/>
        <v>-44.000000000001819</v>
      </c>
      <c r="U31" s="56"/>
      <c r="V31" t="str">
        <f t="shared" si="8"/>
        <v/>
      </c>
      <c r="W31">
        <f t="shared" si="2"/>
        <v>2</v>
      </c>
      <c r="X31" s="41">
        <f t="shared" si="6"/>
        <v>132013.2907527276</v>
      </c>
      <c r="Y31" s="42">
        <f t="shared" si="7"/>
        <v>5.4523929234772672E-2</v>
      </c>
    </row>
    <row r="32" spans="2:25" x14ac:dyDescent="0.15">
      <c r="B32" s="35">
        <v>24</v>
      </c>
      <c r="C32" s="51">
        <f t="shared" si="0"/>
        <v>121070.94520678595</v>
      </c>
      <c r="D32" s="51"/>
      <c r="E32" s="48"/>
      <c r="F32" s="46">
        <v>43389.5</v>
      </c>
      <c r="G32" s="48" t="s">
        <v>3</v>
      </c>
      <c r="H32" s="52">
        <v>1.159</v>
      </c>
      <c r="I32" s="52"/>
      <c r="J32" s="48">
        <v>25</v>
      </c>
      <c r="K32" s="53">
        <f t="shared" si="4"/>
        <v>3632.1283562035783</v>
      </c>
      <c r="L32" s="54"/>
      <c r="M32" s="6">
        <f>IF(J32="","",(K32/J32)/LOOKUP(RIGHT($D$2,3),定数!$A$6:$A$13,定数!$B$6:$B$13))</f>
        <v>1.2107094520678594</v>
      </c>
      <c r="N32" s="48"/>
      <c r="O32" s="46">
        <v>43390.166666666664</v>
      </c>
      <c r="P32" s="52">
        <v>1.1565000000000001</v>
      </c>
      <c r="Q32" s="52"/>
      <c r="R32" s="55">
        <f>IF(P32="","",T32*M32*LOOKUP(RIGHT($D$2,3),定数!$A$6:$A$13,定数!$B$6:$B$13))</f>
        <v>-3632.128356203501</v>
      </c>
      <c r="S32" s="55"/>
      <c r="T32" s="56">
        <f t="shared" si="5"/>
        <v>-24.999999999999467</v>
      </c>
      <c r="U32" s="56"/>
      <c r="V32" t="str">
        <f t="shared" si="8"/>
        <v/>
      </c>
      <c r="W32">
        <f t="shared" si="2"/>
        <v>3</v>
      </c>
      <c r="X32" s="41">
        <f t="shared" si="6"/>
        <v>132013.2907527276</v>
      </c>
      <c r="Y32" s="42">
        <f t="shared" si="7"/>
        <v>8.2888211357730723E-2</v>
      </c>
    </row>
    <row r="33" spans="2:25" x14ac:dyDescent="0.15">
      <c r="B33" s="35">
        <v>25</v>
      </c>
      <c r="C33" s="51">
        <f t="shared" si="0"/>
        <v>117438.81685058246</v>
      </c>
      <c r="D33" s="51"/>
      <c r="E33" s="48"/>
      <c r="F33" s="46">
        <v>43403.333333333336</v>
      </c>
      <c r="G33" s="48" t="s">
        <v>2</v>
      </c>
      <c r="H33" s="52">
        <v>1.1369</v>
      </c>
      <c r="I33" s="52"/>
      <c r="J33" s="48">
        <v>48</v>
      </c>
      <c r="K33" s="53">
        <f t="shared" si="4"/>
        <v>3523.1645055174736</v>
      </c>
      <c r="L33" s="54"/>
      <c r="M33" s="6">
        <f>IF(J33="","",(K33/J33)/LOOKUP(RIGHT($D$2,3),定数!$A$6:$A$13,定数!$B$6:$B$13))</f>
        <v>0.61166050443011699</v>
      </c>
      <c r="N33" s="48"/>
      <c r="O33" s="46">
        <v>43404.666666666664</v>
      </c>
      <c r="P33" s="52">
        <v>1.1416999999999999</v>
      </c>
      <c r="Q33" s="52"/>
      <c r="R33" s="55">
        <f>IF(P33="","",T33*M33*LOOKUP(RIGHT($D$2,3),定数!$A$6:$A$13,定数!$B$6:$B$13))</f>
        <v>-3523.1645055174117</v>
      </c>
      <c r="S33" s="55"/>
      <c r="T33" s="56">
        <f t="shared" si="5"/>
        <v>-47.999999999999154</v>
      </c>
      <c r="U33" s="56"/>
      <c r="V33" t="str">
        <f t="shared" si="8"/>
        <v/>
      </c>
      <c r="W33">
        <f t="shared" si="2"/>
        <v>4</v>
      </c>
      <c r="X33" s="41">
        <f t="shared" si="6"/>
        <v>132013.2907527276</v>
      </c>
      <c r="Y33" s="42">
        <f t="shared" si="7"/>
        <v>0.11040156501699816</v>
      </c>
    </row>
    <row r="34" spans="2:25" x14ac:dyDescent="0.15">
      <c r="B34" s="35">
        <v>26</v>
      </c>
      <c r="C34" s="51">
        <f t="shared" si="0"/>
        <v>113915.65234506504</v>
      </c>
      <c r="D34" s="51"/>
      <c r="E34" s="48"/>
      <c r="F34" s="46">
        <v>43404.5</v>
      </c>
      <c r="G34" s="48" t="s">
        <v>2</v>
      </c>
      <c r="H34" s="52">
        <v>1.133</v>
      </c>
      <c r="I34" s="52"/>
      <c r="J34" s="48">
        <v>31</v>
      </c>
      <c r="K34" s="53">
        <f t="shared" si="4"/>
        <v>3417.469570351951</v>
      </c>
      <c r="L34" s="54"/>
      <c r="M34" s="6">
        <f>IF(J34="","",(K34/J34)/LOOKUP(RIGHT($D$2,3),定数!$A$6:$A$13,定数!$B$6:$B$13))</f>
        <v>0.91867461568600828</v>
      </c>
      <c r="N34" s="48"/>
      <c r="O34" s="46">
        <v>43405.333333333336</v>
      </c>
      <c r="P34" s="52">
        <v>1.1361000000000001</v>
      </c>
      <c r="Q34" s="52"/>
      <c r="R34" s="55">
        <f>IF(P34="","",T34*M34*LOOKUP(RIGHT($D$2,3),定数!$A$6:$A$13,定数!$B$6:$B$13))</f>
        <v>-3417.4695703520638</v>
      </c>
      <c r="S34" s="55"/>
      <c r="T34" s="56">
        <f t="shared" si="5"/>
        <v>-31.000000000001027</v>
      </c>
      <c r="U34" s="56"/>
      <c r="V34" t="str">
        <f t="shared" si="8"/>
        <v/>
      </c>
      <c r="W34">
        <f t="shared" si="2"/>
        <v>5</v>
      </c>
      <c r="X34" s="41">
        <f t="shared" si="6"/>
        <v>132013.2907527276</v>
      </c>
      <c r="Y34" s="42">
        <f t="shared" si="7"/>
        <v>0.13708951806648784</v>
      </c>
    </row>
    <row r="35" spans="2:25" x14ac:dyDescent="0.15">
      <c r="B35" s="35">
        <v>27</v>
      </c>
      <c r="C35" s="51">
        <f t="shared" si="0"/>
        <v>110498.18277471297</v>
      </c>
      <c r="D35" s="51"/>
      <c r="E35" s="48"/>
      <c r="F35" s="46">
        <v>43405.5</v>
      </c>
      <c r="G35" s="48" t="s">
        <v>3</v>
      </c>
      <c r="H35" s="52">
        <v>1.1464000000000001</v>
      </c>
      <c r="I35" s="52"/>
      <c r="J35" s="48">
        <v>63</v>
      </c>
      <c r="K35" s="53">
        <f t="shared" si="4"/>
        <v>3314.945483241389</v>
      </c>
      <c r="L35" s="54"/>
      <c r="M35" s="6">
        <f>IF(J35="","",(K35/J35)/LOOKUP(RIGHT($D$2,3),定数!$A$6:$A$13,定数!$B$6:$B$13))</f>
        <v>0.43848485228060702</v>
      </c>
      <c r="N35" s="48"/>
      <c r="O35" s="46">
        <v>43455.5</v>
      </c>
      <c r="P35" s="52">
        <v>1.1400999999999999</v>
      </c>
      <c r="Q35" s="52"/>
      <c r="R35" s="55">
        <f>IF(P35="","",T35*M35*LOOKUP(RIGHT($D$2,3),定数!$A$6:$A$13,定数!$B$6:$B$13))</f>
        <v>-3314.9454832414913</v>
      </c>
      <c r="S35" s="55"/>
      <c r="T35" s="56">
        <f t="shared" si="5"/>
        <v>-63.000000000001947</v>
      </c>
      <c r="U35" s="56"/>
      <c r="V35" t="str">
        <f t="shared" si="8"/>
        <v/>
      </c>
      <c r="W35">
        <f t="shared" si="2"/>
        <v>6</v>
      </c>
      <c r="X35" s="41">
        <f t="shared" si="6"/>
        <v>132013.2907527276</v>
      </c>
      <c r="Y35" s="42">
        <f t="shared" si="7"/>
        <v>0.16297683252449402</v>
      </c>
    </row>
    <row r="36" spans="2:25" x14ac:dyDescent="0.15">
      <c r="B36" s="35">
        <v>28</v>
      </c>
      <c r="C36" s="51">
        <f t="shared" si="0"/>
        <v>107183.23729147148</v>
      </c>
      <c r="D36" s="51"/>
      <c r="E36" s="48">
        <v>2019</v>
      </c>
      <c r="F36" s="46">
        <v>43467.333333333336</v>
      </c>
      <c r="G36" s="48" t="s">
        <v>3</v>
      </c>
      <c r="H36" s="52">
        <v>1.1458999999999999</v>
      </c>
      <c r="I36" s="52"/>
      <c r="J36" s="48">
        <v>35</v>
      </c>
      <c r="K36" s="53">
        <f t="shared" si="4"/>
        <v>3215.4971187441442</v>
      </c>
      <c r="L36" s="54"/>
      <c r="M36" s="6">
        <f>IF(J36="","",(K36/J36)/LOOKUP(RIGHT($D$2,3),定数!$A$6:$A$13,定数!$B$6:$B$13))</f>
        <v>0.76559455208193916</v>
      </c>
      <c r="N36" s="48">
        <v>2019</v>
      </c>
      <c r="O36" s="46">
        <v>43467.333333333336</v>
      </c>
      <c r="P36" s="52">
        <v>1.1424000000000001</v>
      </c>
      <c r="Q36" s="52"/>
      <c r="R36" s="55">
        <f>IF(P36="","",T36*M36*LOOKUP(RIGHT($D$2,3),定数!$A$6:$A$13,定数!$B$6:$B$13))</f>
        <v>-3215.4971187439946</v>
      </c>
      <c r="S36" s="55"/>
      <c r="T36" s="56">
        <f t="shared" si="5"/>
        <v>-34.999999999998366</v>
      </c>
      <c r="U36" s="56"/>
      <c r="V36" t="str">
        <f t="shared" si="8"/>
        <v/>
      </c>
      <c r="W36">
        <f t="shared" si="2"/>
        <v>7</v>
      </c>
      <c r="X36" s="41">
        <f t="shared" si="6"/>
        <v>132013.2907527276</v>
      </c>
      <c r="Y36" s="42">
        <f t="shared" si="7"/>
        <v>0.18808752754876001</v>
      </c>
    </row>
    <row r="37" spans="2:25" x14ac:dyDescent="0.15">
      <c r="B37" s="35">
        <v>29</v>
      </c>
      <c r="C37" s="51">
        <f t="shared" si="0"/>
        <v>103967.74017272748</v>
      </c>
      <c r="D37" s="51"/>
      <c r="E37" s="48"/>
      <c r="F37" s="46">
        <v>43474.666666666664</v>
      </c>
      <c r="G37" s="48" t="s">
        <v>3</v>
      </c>
      <c r="H37" s="52">
        <v>1.1464000000000001</v>
      </c>
      <c r="I37" s="52"/>
      <c r="J37" s="48">
        <v>26</v>
      </c>
      <c r="K37" s="53">
        <f t="shared" si="4"/>
        <v>3119.0322051818243</v>
      </c>
      <c r="L37" s="54"/>
      <c r="M37" s="6">
        <f>IF(J37="","",(K37/J37)/LOOKUP(RIGHT($D$2,3),定数!$A$6:$A$13,定数!$B$6:$B$13))</f>
        <v>0.99968980935314877</v>
      </c>
      <c r="N37" s="48"/>
      <c r="O37" s="46">
        <v>43474.666666666664</v>
      </c>
      <c r="P37" s="52">
        <v>1.1516</v>
      </c>
      <c r="Q37" s="52"/>
      <c r="R37" s="55">
        <f>IF(P37="","",T37*M37*LOOKUP(RIGHT($D$2,3),定数!$A$6:$A$13,定数!$B$6:$B$13))</f>
        <v>6238.0644103634941</v>
      </c>
      <c r="S37" s="55"/>
      <c r="T37" s="56">
        <f t="shared" si="5"/>
        <v>51.999999999998714</v>
      </c>
      <c r="U37" s="56"/>
      <c r="V37" t="str">
        <f t="shared" si="8"/>
        <v/>
      </c>
      <c r="W37">
        <f t="shared" si="2"/>
        <v>0</v>
      </c>
      <c r="X37" s="41">
        <f t="shared" si="6"/>
        <v>132013.2907527276</v>
      </c>
      <c r="Y37" s="42">
        <f t="shared" si="7"/>
        <v>0.21244490172229613</v>
      </c>
    </row>
    <row r="38" spans="2:25" x14ac:dyDescent="0.15">
      <c r="B38" s="35">
        <v>30</v>
      </c>
      <c r="C38" s="51">
        <f t="shared" si="0"/>
        <v>110205.80458309098</v>
      </c>
      <c r="D38" s="51"/>
      <c r="E38" s="48"/>
      <c r="F38" s="46">
        <v>43494.833333333336</v>
      </c>
      <c r="G38" s="48" t="s">
        <v>3</v>
      </c>
      <c r="H38" s="52">
        <v>1.1438999999999999</v>
      </c>
      <c r="I38" s="52"/>
      <c r="J38" s="48">
        <v>29</v>
      </c>
      <c r="K38" s="53">
        <f t="shared" si="4"/>
        <v>3306.1741374927292</v>
      </c>
      <c r="L38" s="54"/>
      <c r="M38" s="6">
        <f>IF(J38="","",(K38/J38)/LOOKUP(RIGHT($D$2,3),定数!$A$6:$A$13,定数!$B$6:$B$13))</f>
        <v>0.95005003950940492</v>
      </c>
      <c r="N38" s="48"/>
      <c r="O38" s="46">
        <v>43495.666666666664</v>
      </c>
      <c r="P38" s="52">
        <v>1.141</v>
      </c>
      <c r="Q38" s="52"/>
      <c r="R38" s="55">
        <f>IF(P38="","",T38*M38*LOOKUP(RIGHT($D$2,3),定数!$A$6:$A$13,定数!$B$6:$B$13))</f>
        <v>-3306.1741374926182</v>
      </c>
      <c r="S38" s="55"/>
      <c r="T38" s="56">
        <f t="shared" si="5"/>
        <v>-28.999999999999027</v>
      </c>
      <c r="U38" s="56"/>
      <c r="V38" t="str">
        <f t="shared" si="8"/>
        <v/>
      </c>
      <c r="W38">
        <f t="shared" si="2"/>
        <v>1</v>
      </c>
      <c r="X38" s="41">
        <f t="shared" si="6"/>
        <v>132013.2907527276</v>
      </c>
      <c r="Y38" s="42">
        <f t="shared" si="7"/>
        <v>0.16519159582563503</v>
      </c>
    </row>
    <row r="39" spans="2:25" x14ac:dyDescent="0.15">
      <c r="B39" s="35">
        <v>31</v>
      </c>
      <c r="C39" s="51">
        <f t="shared" si="0"/>
        <v>106899.63044559836</v>
      </c>
      <c r="D39" s="51"/>
      <c r="E39" s="49"/>
      <c r="F39" s="46">
        <v>43522.833333333336</v>
      </c>
      <c r="G39" s="49" t="s">
        <v>3</v>
      </c>
      <c r="H39" s="52">
        <v>1.1379999999999999</v>
      </c>
      <c r="I39" s="52"/>
      <c r="J39" s="49">
        <v>36</v>
      </c>
      <c r="K39" s="53">
        <f t="shared" si="4"/>
        <v>3206.9889133679508</v>
      </c>
      <c r="L39" s="54"/>
      <c r="M39" s="6">
        <f>IF(J39="","",(K39/J39)/LOOKUP(RIGHT($D$2,3),定数!$A$6:$A$13,定数!$B$6:$B$13))</f>
        <v>0.74235854476109975</v>
      </c>
      <c r="N39" s="49"/>
      <c r="O39" s="46">
        <v>43528.333333333336</v>
      </c>
      <c r="P39" s="52">
        <v>1.1344000000000001</v>
      </c>
      <c r="Q39" s="52"/>
      <c r="R39" s="55">
        <f>IF(P39="","",T39*M39*LOOKUP(RIGHT($D$2,3),定数!$A$6:$A$13,定数!$B$6:$B$13))</f>
        <v>-3206.9889133677952</v>
      </c>
      <c r="S39" s="55"/>
      <c r="T39" s="56">
        <f t="shared" si="5"/>
        <v>-35.999999999998252</v>
      </c>
      <c r="U39" s="56"/>
      <c r="V39" t="str">
        <f t="shared" si="8"/>
        <v/>
      </c>
      <c r="W39">
        <f t="shared" si="2"/>
        <v>2</v>
      </c>
      <c r="X39" s="41">
        <f t="shared" si="6"/>
        <v>132013.2907527276</v>
      </c>
      <c r="Y39" s="42">
        <f t="shared" si="7"/>
        <v>0.19023584795086512</v>
      </c>
    </row>
    <row r="40" spans="2:25" x14ac:dyDescent="0.15">
      <c r="B40" s="35">
        <v>32</v>
      </c>
      <c r="C40" s="51">
        <f t="shared" si="0"/>
        <v>103692.64153223057</v>
      </c>
      <c r="D40" s="51"/>
      <c r="E40" s="49"/>
      <c r="F40" s="46">
        <v>43530.833333333336</v>
      </c>
      <c r="G40" s="49" t="s">
        <v>2</v>
      </c>
      <c r="H40" s="52">
        <v>1.1304000000000001</v>
      </c>
      <c r="I40" s="52"/>
      <c r="J40" s="49">
        <v>21</v>
      </c>
      <c r="K40" s="53">
        <f t="shared" si="4"/>
        <v>3110.7792459669172</v>
      </c>
      <c r="L40" s="54"/>
      <c r="M40" s="6">
        <f>IF(J40="","",(K40/J40)/LOOKUP(RIGHT($D$2,3),定数!$A$6:$A$13,定数!$B$6:$B$13))</f>
        <v>1.2344362087170306</v>
      </c>
      <c r="N40" s="49"/>
      <c r="O40" s="46">
        <v>43531.5</v>
      </c>
      <c r="P40" s="52">
        <v>1.1263000000000001</v>
      </c>
      <c r="Q40" s="52"/>
      <c r="R40" s="55">
        <f>IF(P40="","",T40*M40*LOOKUP(RIGHT($D$2,3),定数!$A$6:$A$13,定数!$B$6:$B$13))</f>
        <v>6073.4261468877803</v>
      </c>
      <c r="S40" s="55"/>
      <c r="T40" s="56">
        <f t="shared" si="5"/>
        <v>40.999999999999929</v>
      </c>
      <c r="U40" s="56"/>
      <c r="V40" t="str">
        <f t="shared" si="8"/>
        <v/>
      </c>
      <c r="W40">
        <f t="shared" si="2"/>
        <v>0</v>
      </c>
      <c r="X40" s="41">
        <f t="shared" si="6"/>
        <v>132013.2907527276</v>
      </c>
      <c r="Y40" s="42">
        <f t="shared" si="7"/>
        <v>0.21452877251233793</v>
      </c>
    </row>
    <row r="41" spans="2:25" x14ac:dyDescent="0.15">
      <c r="B41" s="35">
        <v>33</v>
      </c>
      <c r="C41" s="51">
        <f t="shared" si="0"/>
        <v>109766.06767911835</v>
      </c>
      <c r="D41" s="51"/>
      <c r="E41" s="49"/>
      <c r="F41" s="46">
        <v>43536.666666666664</v>
      </c>
      <c r="G41" s="49" t="s">
        <v>3</v>
      </c>
      <c r="H41" s="52">
        <v>1.1284000000000001</v>
      </c>
      <c r="I41" s="52"/>
      <c r="J41" s="49">
        <v>36</v>
      </c>
      <c r="K41" s="53">
        <f t="shared" si="4"/>
        <v>3292.9820303735505</v>
      </c>
      <c r="L41" s="54"/>
      <c r="M41" s="6">
        <f>IF(J41="","",(K41/J41)/LOOKUP(RIGHT($D$2,3),定数!$A$6:$A$13,定数!$B$6:$B$13))</f>
        <v>0.76226435888276634</v>
      </c>
      <c r="N41" s="49"/>
      <c r="O41" s="46">
        <v>43542.5</v>
      </c>
      <c r="P41" s="52">
        <v>1.1355999999999999</v>
      </c>
      <c r="Q41" s="52"/>
      <c r="R41" s="55">
        <f>IF(P41="","",T41*M41*LOOKUP(RIGHT($D$2,3),定数!$A$6:$A$13,定数!$B$6:$B$13))</f>
        <v>6585.9640607469846</v>
      </c>
      <c r="S41" s="55"/>
      <c r="T41" s="56">
        <f t="shared" si="5"/>
        <v>71.999999999998735</v>
      </c>
      <c r="U41" s="56"/>
      <c r="V41" t="str">
        <f t="shared" si="8"/>
        <v/>
      </c>
      <c r="W41">
        <f t="shared" si="2"/>
        <v>0</v>
      </c>
      <c r="X41" s="41">
        <f t="shared" si="6"/>
        <v>132013.2907527276</v>
      </c>
      <c r="Y41" s="42">
        <f t="shared" si="7"/>
        <v>0.16852260061663216</v>
      </c>
    </row>
    <row r="42" spans="2:25" x14ac:dyDescent="0.15">
      <c r="B42" s="35">
        <v>34</v>
      </c>
      <c r="C42" s="51">
        <f t="shared" si="0"/>
        <v>116352.03173986534</v>
      </c>
      <c r="D42" s="51"/>
      <c r="E42" s="49"/>
      <c r="F42" s="46">
        <v>43544.333333333336</v>
      </c>
      <c r="G42" s="49" t="s">
        <v>3</v>
      </c>
      <c r="H42" s="52">
        <v>1.1353</v>
      </c>
      <c r="I42" s="52"/>
      <c r="J42" s="49">
        <v>19</v>
      </c>
      <c r="K42" s="53">
        <f t="shared" si="4"/>
        <v>3490.56095219596</v>
      </c>
      <c r="L42" s="54"/>
      <c r="M42" s="6">
        <f>IF(J42="","",(K42/J42)/LOOKUP(RIGHT($D$2,3),定数!$A$6:$A$13,定数!$B$6:$B$13))</f>
        <v>1.5309477860508596</v>
      </c>
      <c r="N42" s="49"/>
      <c r="O42" s="46">
        <v>43544.833333333336</v>
      </c>
      <c r="P42" s="52">
        <v>1.139</v>
      </c>
      <c r="Q42" s="52"/>
      <c r="R42" s="55">
        <f>IF(P42="","",T42*M42*LOOKUP(RIGHT($D$2,3),定数!$A$6:$A$13,定数!$B$6:$B$13))</f>
        <v>6797.4081700658844</v>
      </c>
      <c r="S42" s="55"/>
      <c r="T42" s="56">
        <f t="shared" si="5"/>
        <v>37.000000000000369</v>
      </c>
      <c r="U42" s="56"/>
      <c r="V42" t="str">
        <f t="shared" si="8"/>
        <v/>
      </c>
      <c r="W42">
        <f t="shared" si="2"/>
        <v>0</v>
      </c>
      <c r="X42" s="41">
        <f t="shared" si="6"/>
        <v>132013.2907527276</v>
      </c>
      <c r="Y42" s="42">
        <f t="shared" si="7"/>
        <v>0.11863395665363086</v>
      </c>
    </row>
    <row r="43" spans="2:25" x14ac:dyDescent="0.15">
      <c r="B43" s="35">
        <v>35</v>
      </c>
      <c r="C43" s="51">
        <f t="shared" si="0"/>
        <v>123149.43990993123</v>
      </c>
      <c r="D43" s="51"/>
      <c r="E43" s="49"/>
      <c r="F43" s="46">
        <v>43544.833333333336</v>
      </c>
      <c r="G43" s="49" t="s">
        <v>3</v>
      </c>
      <c r="H43" s="52">
        <v>1.1364000000000001</v>
      </c>
      <c r="I43" s="52"/>
      <c r="J43" s="49">
        <v>19</v>
      </c>
      <c r="K43" s="53">
        <f t="shared" si="4"/>
        <v>3694.4831972979368</v>
      </c>
      <c r="L43" s="54"/>
      <c r="M43" s="6">
        <f>IF(J43="","",(K43/J43)/LOOKUP(RIGHT($D$2,3),定数!$A$6:$A$13,定数!$B$6:$B$13))</f>
        <v>1.6203873672359372</v>
      </c>
      <c r="N43" s="49"/>
      <c r="O43" s="46">
        <v>43544.833333333336</v>
      </c>
      <c r="P43" s="52">
        <v>1.1399999999999999</v>
      </c>
      <c r="Q43" s="52"/>
      <c r="R43" s="55">
        <f>IF(P43="","",T43*M43*LOOKUP(RIGHT($D$2,3),定数!$A$6:$A$13,定数!$B$6:$B$13))</f>
        <v>7000.0734264589091</v>
      </c>
      <c r="S43" s="55"/>
      <c r="T43" s="56">
        <f t="shared" si="5"/>
        <v>35.999999999998252</v>
      </c>
      <c r="U43" s="56"/>
      <c r="V43" t="str">
        <f t="shared" si="8"/>
        <v/>
      </c>
      <c r="W43">
        <f t="shared" si="2"/>
        <v>0</v>
      </c>
      <c r="X43" s="41">
        <f t="shared" si="6"/>
        <v>132013.2907527276</v>
      </c>
      <c r="Y43" s="42">
        <f t="shared" si="7"/>
        <v>6.7143624647605593E-2</v>
      </c>
    </row>
    <row r="44" spans="2:25" x14ac:dyDescent="0.15">
      <c r="B44" s="35">
        <v>36</v>
      </c>
      <c r="C44" s="51">
        <f t="shared" si="0"/>
        <v>130149.51333639014</v>
      </c>
      <c r="D44" s="51"/>
      <c r="E44" s="49"/>
      <c r="F44" s="46">
        <v>43566</v>
      </c>
      <c r="G44" s="49" t="s">
        <v>3</v>
      </c>
      <c r="H44" s="52">
        <v>1.1279999999999999</v>
      </c>
      <c r="I44" s="52"/>
      <c r="J44" s="49">
        <v>18</v>
      </c>
      <c r="K44" s="53">
        <f t="shared" si="4"/>
        <v>3904.4854000917039</v>
      </c>
      <c r="L44" s="54"/>
      <c r="M44" s="6">
        <f>IF(J44="","",(K44/J44)/LOOKUP(RIGHT($D$2,3),定数!$A$6:$A$13,定数!$B$6:$B$13))</f>
        <v>1.8076321296720852</v>
      </c>
      <c r="N44" s="49"/>
      <c r="O44" s="46">
        <v>43566.5</v>
      </c>
      <c r="P44" s="52">
        <v>1.1262000000000001</v>
      </c>
      <c r="Q44" s="52"/>
      <c r="R44" s="55">
        <f>IF(P44="","",T44*M44*LOOKUP(RIGHT($D$2,3),定数!$A$6:$A$13,定数!$B$6:$B$13))</f>
        <v>-3904.4854000912742</v>
      </c>
      <c r="S44" s="55"/>
      <c r="T44" s="56">
        <f t="shared" si="5"/>
        <v>-17.999999999998018</v>
      </c>
      <c r="U44" s="56"/>
      <c r="V44" t="str">
        <f t="shared" si="8"/>
        <v/>
      </c>
      <c r="W44">
        <f t="shared" si="2"/>
        <v>1</v>
      </c>
      <c r="X44" s="41">
        <f t="shared" si="6"/>
        <v>132013.2907527276</v>
      </c>
      <c r="Y44" s="42">
        <f t="shared" si="7"/>
        <v>1.4118104364419404E-2</v>
      </c>
    </row>
    <row r="45" spans="2:25" x14ac:dyDescent="0.15">
      <c r="B45" s="35">
        <v>37</v>
      </c>
      <c r="C45" s="51">
        <f t="shared" si="0"/>
        <v>126245.02793629887</v>
      </c>
      <c r="D45" s="51"/>
      <c r="E45" s="49"/>
      <c r="F45" s="46">
        <v>43573.166666666664</v>
      </c>
      <c r="G45" s="49" t="s">
        <v>2</v>
      </c>
      <c r="H45" s="52">
        <v>1.1293</v>
      </c>
      <c r="I45" s="52"/>
      <c r="J45" s="49">
        <v>10</v>
      </c>
      <c r="K45" s="53">
        <f t="shared" si="4"/>
        <v>3787.3508380889657</v>
      </c>
      <c r="L45" s="54"/>
      <c r="M45" s="6">
        <f>IF(J45="","",(K45/J45)/LOOKUP(RIGHT($D$2,3),定数!$A$6:$A$13,定数!$B$6:$B$13))</f>
        <v>3.1561256984074713</v>
      </c>
      <c r="N45" s="49"/>
      <c r="O45" s="46">
        <v>43573.333333333336</v>
      </c>
      <c r="P45" s="52">
        <v>1.1303000000000001</v>
      </c>
      <c r="Q45" s="52"/>
      <c r="R45" s="55">
        <f>IF(P45="","",T45*M45*LOOKUP(RIGHT($D$2,3),定数!$A$6:$A$13,定数!$B$6:$B$13))</f>
        <v>-3787.3508380893895</v>
      </c>
      <c r="S45" s="55"/>
      <c r="T45" s="56">
        <f t="shared" si="5"/>
        <v>-10.000000000001119</v>
      </c>
      <c r="U45" s="56"/>
      <c r="V45" t="str">
        <f t="shared" si="8"/>
        <v/>
      </c>
      <c r="W45">
        <f t="shared" si="2"/>
        <v>2</v>
      </c>
      <c r="X45" s="41">
        <f t="shared" si="6"/>
        <v>132013.2907527276</v>
      </c>
      <c r="Y45" s="42">
        <f t="shared" si="7"/>
        <v>4.3694561233483586E-2</v>
      </c>
    </row>
    <row r="46" spans="2:25" x14ac:dyDescent="0.15">
      <c r="B46" s="35">
        <v>38</v>
      </c>
      <c r="C46" s="51">
        <f t="shared" si="0"/>
        <v>122457.67709820947</v>
      </c>
      <c r="D46" s="51"/>
      <c r="E46" s="49"/>
      <c r="F46" s="46">
        <v>43607.166666666664</v>
      </c>
      <c r="G46" s="49" t="s">
        <v>2</v>
      </c>
      <c r="H46" s="52">
        <v>1.1156999999999999</v>
      </c>
      <c r="I46" s="52"/>
      <c r="J46" s="49">
        <v>10</v>
      </c>
      <c r="K46" s="53">
        <f t="shared" si="4"/>
        <v>3673.7303129462839</v>
      </c>
      <c r="L46" s="54"/>
      <c r="M46" s="6">
        <f>IF(J46="","",(K46/J46)/LOOKUP(RIGHT($D$2,3),定数!$A$6:$A$13,定数!$B$6:$B$13))</f>
        <v>3.0614419274552365</v>
      </c>
      <c r="N46" s="49"/>
      <c r="O46" s="46">
        <v>43607.5</v>
      </c>
      <c r="P46" s="52">
        <v>1.1167</v>
      </c>
      <c r="Q46" s="52"/>
      <c r="R46" s="55">
        <f>IF(P46="","",T46*M46*LOOKUP(RIGHT($D$2,3),定数!$A$6:$A$13,定数!$B$6:$B$13))</f>
        <v>-3673.7303129466945</v>
      </c>
      <c r="S46" s="55"/>
      <c r="T46" s="56">
        <f t="shared" si="5"/>
        <v>-10.000000000001119</v>
      </c>
      <c r="U46" s="56"/>
      <c r="V46" t="str">
        <f t="shared" si="8"/>
        <v/>
      </c>
      <c r="W46">
        <f t="shared" si="2"/>
        <v>3</v>
      </c>
      <c r="X46" s="41">
        <f t="shared" si="6"/>
        <v>132013.2907527276</v>
      </c>
      <c r="Y46" s="42">
        <f t="shared" si="7"/>
        <v>7.238372439648233E-2</v>
      </c>
    </row>
    <row r="47" spans="2:25" x14ac:dyDescent="0.15">
      <c r="B47" s="35">
        <v>39</v>
      </c>
      <c r="C47" s="51">
        <f t="shared" si="0"/>
        <v>118783.94678526279</v>
      </c>
      <c r="D47" s="51"/>
      <c r="E47" s="49"/>
      <c r="F47" s="46">
        <v>43623.5</v>
      </c>
      <c r="G47" s="49" t="s">
        <v>3</v>
      </c>
      <c r="H47" s="52">
        <v>1.1299999999999999</v>
      </c>
      <c r="I47" s="52"/>
      <c r="J47" s="49">
        <v>57</v>
      </c>
      <c r="K47" s="53">
        <f t="shared" si="4"/>
        <v>3563.5184035578836</v>
      </c>
      <c r="L47" s="54"/>
      <c r="M47" s="6">
        <f>IF(J47="","",(K47/J47)/LOOKUP(RIGHT($D$2,3),定数!$A$6:$A$13,定数!$B$6:$B$13))</f>
        <v>0.5209822227423806</v>
      </c>
      <c r="N47" s="49"/>
      <c r="O47" s="46">
        <v>43630.5</v>
      </c>
      <c r="P47" s="52">
        <v>1.1243000000000001</v>
      </c>
      <c r="Q47" s="52"/>
      <c r="R47" s="55">
        <f>IF(P47="","",T47*M47*LOOKUP(RIGHT($D$2,3),定数!$A$6:$A$13,定数!$B$6:$B$13))</f>
        <v>-3563.518403557769</v>
      </c>
      <c r="S47" s="55"/>
      <c r="T47" s="56">
        <f t="shared" si="5"/>
        <v>-56.999999999998167</v>
      </c>
      <c r="U47" s="56"/>
      <c r="V47" t="str">
        <f t="shared" si="8"/>
        <v/>
      </c>
      <c r="W47">
        <f t="shared" si="2"/>
        <v>4</v>
      </c>
      <c r="X47" s="41">
        <f t="shared" si="6"/>
        <v>132013.2907527276</v>
      </c>
      <c r="Y47" s="42">
        <f t="shared" si="7"/>
        <v>0.10021221266459091</v>
      </c>
    </row>
    <row r="48" spans="2:25" x14ac:dyDescent="0.15">
      <c r="B48" s="35">
        <v>40</v>
      </c>
      <c r="C48" s="51">
        <f t="shared" si="0"/>
        <v>115220.42838170502</v>
      </c>
      <c r="D48" s="51"/>
      <c r="E48" s="49"/>
      <c r="F48" s="46">
        <v>43648.666666666664</v>
      </c>
      <c r="G48" s="49" t="s">
        <v>2</v>
      </c>
      <c r="H48" s="52">
        <v>1.1289</v>
      </c>
      <c r="I48" s="52"/>
      <c r="J48" s="49">
        <v>38</v>
      </c>
      <c r="K48" s="53">
        <f t="shared" si="4"/>
        <v>3456.6128514511502</v>
      </c>
      <c r="L48" s="54"/>
      <c r="M48" s="6">
        <f>IF(J48="","",(K48/J48)/LOOKUP(RIGHT($D$2,3),定数!$A$6:$A$13,定数!$B$6:$B$13))</f>
        <v>0.75802913409016459</v>
      </c>
      <c r="N48" s="49"/>
      <c r="O48" s="46">
        <v>43651.666666666664</v>
      </c>
      <c r="P48" s="52">
        <v>1.1225000000000001</v>
      </c>
      <c r="Q48" s="52"/>
      <c r="R48" s="55">
        <f>IF(P48="","",T48*M48*LOOKUP(RIGHT($D$2,3),定数!$A$6:$A$13,定数!$B$6:$B$13))</f>
        <v>5821.6637498124292</v>
      </c>
      <c r="S48" s="55"/>
      <c r="T48" s="56">
        <f t="shared" si="5"/>
        <v>63.999999999999616</v>
      </c>
      <c r="U48" s="56"/>
      <c r="V48" t="str">
        <f t="shared" si="8"/>
        <v/>
      </c>
      <c r="W48">
        <f t="shared" si="2"/>
        <v>0</v>
      </c>
      <c r="X48" s="41">
        <f t="shared" si="6"/>
        <v>132013.2907527276</v>
      </c>
      <c r="Y48" s="42">
        <f t="shared" si="7"/>
        <v>0.12720584628465237</v>
      </c>
    </row>
    <row r="49" spans="2:25" x14ac:dyDescent="0.15">
      <c r="B49" s="35">
        <v>41</v>
      </c>
      <c r="C49" s="51">
        <f t="shared" si="0"/>
        <v>121042.09213151745</v>
      </c>
      <c r="D49" s="51"/>
      <c r="E49" s="35"/>
      <c r="F49" s="46">
        <v>43651.333333333336</v>
      </c>
      <c r="G49" s="35" t="s">
        <v>2</v>
      </c>
      <c r="H49" s="52">
        <v>1.1272</v>
      </c>
      <c r="I49" s="52"/>
      <c r="J49" s="35">
        <v>40</v>
      </c>
      <c r="K49" s="53">
        <f t="shared" ref="K49:K74" si="9">IF(J49="","",C49*0.03)</f>
        <v>3631.2627639455231</v>
      </c>
      <c r="L49" s="54"/>
      <c r="M49" s="6">
        <f>IF(J49="","",(K49/J49)/LOOKUP(RIGHT($D$2,3),定数!$A$6:$A$13,定数!$B$6:$B$13))</f>
        <v>0.7565130758219839</v>
      </c>
      <c r="N49" s="35"/>
      <c r="O49" s="46"/>
      <c r="P49" s="52"/>
      <c r="Q49" s="52"/>
      <c r="R49" s="55" t="str">
        <f>IF(P49="","",T49*M49*LOOKUP(RIGHT($D$2,3),定数!$A$6:$A$13,定数!$B$6:$B$13))</f>
        <v/>
      </c>
      <c r="S49" s="55"/>
      <c r="T49" s="56" t="str">
        <f t="shared" si="5"/>
        <v/>
      </c>
      <c r="U49" s="56"/>
      <c r="V49" t="str">
        <f t="shared" si="8"/>
        <v/>
      </c>
      <c r="W49" t="str">
        <f t="shared" si="2"/>
        <v/>
      </c>
      <c r="X49" s="41">
        <f t="shared" si="6"/>
        <v>132013.2907527276</v>
      </c>
      <c r="Y49" s="42">
        <f t="shared" si="7"/>
        <v>8.3106773254824517E-2</v>
      </c>
    </row>
    <row r="50" spans="2:25" x14ac:dyDescent="0.15">
      <c r="B50" s="35">
        <v>42</v>
      </c>
      <c r="C50" s="51" t="str">
        <f t="shared" si="0"/>
        <v/>
      </c>
      <c r="D50" s="51"/>
      <c r="E50" s="35"/>
      <c r="F50" s="8"/>
      <c r="G50" s="35"/>
      <c r="H50" s="52"/>
      <c r="I50" s="52"/>
      <c r="J50" s="35"/>
      <c r="K50" s="53" t="str">
        <f t="shared" si="9"/>
        <v/>
      </c>
      <c r="L50" s="54"/>
      <c r="M50" s="6" t="str">
        <f>IF(J50="","",(K50/J50)/LOOKUP(RIGHT($D$2,3),定数!$A$6:$A$13,定数!$B$6:$B$13))</f>
        <v/>
      </c>
      <c r="N50" s="35"/>
      <c r="O50" s="8"/>
      <c r="P50" s="52"/>
      <c r="Q50" s="52"/>
      <c r="R50" s="55" t="str">
        <f>IF(P50="","",T50*M50*LOOKUP(RIGHT($D$2,3),定数!$A$6:$A$13,定数!$B$6:$B$13))</f>
        <v/>
      </c>
      <c r="S50" s="55"/>
      <c r="T50" s="56" t="str">
        <f t="shared" si="5"/>
        <v/>
      </c>
      <c r="U50" s="56"/>
      <c r="V50" t="str">
        <f t="shared" si="8"/>
        <v/>
      </c>
      <c r="W50" t="str">
        <f t="shared" si="2"/>
        <v/>
      </c>
      <c r="X50" s="41" t="str">
        <f t="shared" si="6"/>
        <v/>
      </c>
      <c r="Y50" s="42" t="str">
        <f t="shared" si="7"/>
        <v/>
      </c>
    </row>
    <row r="51" spans="2:25" x14ac:dyDescent="0.15">
      <c r="B51" s="35">
        <v>43</v>
      </c>
      <c r="C51" s="51" t="str">
        <f t="shared" si="0"/>
        <v/>
      </c>
      <c r="D51" s="51"/>
      <c r="E51" s="35"/>
      <c r="F51" s="8"/>
      <c r="G51" s="35"/>
      <c r="H51" s="52"/>
      <c r="I51" s="52"/>
      <c r="J51" s="35"/>
      <c r="K51" s="53" t="str">
        <f t="shared" si="9"/>
        <v/>
      </c>
      <c r="L51" s="54"/>
      <c r="M51" s="6" t="str">
        <f>IF(J51="","",(K51/J51)/LOOKUP(RIGHT($D$2,3),定数!$A$6:$A$13,定数!$B$6:$B$13))</f>
        <v/>
      </c>
      <c r="N51" s="35"/>
      <c r="O51" s="8"/>
      <c r="P51" s="52"/>
      <c r="Q51" s="52"/>
      <c r="R51" s="55" t="str">
        <f>IF(P51="","",T51*M51*LOOKUP(RIGHT($D$2,3),定数!$A$6:$A$13,定数!$B$6:$B$13))</f>
        <v/>
      </c>
      <c r="S51" s="55"/>
      <c r="T51" s="56" t="str">
        <f t="shared" si="5"/>
        <v/>
      </c>
      <c r="U51" s="56"/>
      <c r="V51" t="str">
        <f t="shared" si="8"/>
        <v/>
      </c>
      <c r="W51" t="str">
        <f t="shared" si="2"/>
        <v/>
      </c>
      <c r="X51" s="41" t="str">
        <f t="shared" si="6"/>
        <v/>
      </c>
      <c r="Y51" s="42" t="str">
        <f t="shared" si="7"/>
        <v/>
      </c>
    </row>
    <row r="52" spans="2:25" x14ac:dyDescent="0.15">
      <c r="B52" s="35">
        <v>44</v>
      </c>
      <c r="C52" s="51" t="str">
        <f t="shared" si="0"/>
        <v/>
      </c>
      <c r="D52" s="51"/>
      <c r="E52" s="35"/>
      <c r="F52" s="8"/>
      <c r="G52" s="35"/>
      <c r="H52" s="52"/>
      <c r="I52" s="52"/>
      <c r="J52" s="35"/>
      <c r="K52" s="53" t="str">
        <f t="shared" si="9"/>
        <v/>
      </c>
      <c r="L52" s="54"/>
      <c r="M52" s="6" t="str">
        <f>IF(J52="","",(K52/J52)/LOOKUP(RIGHT($D$2,3),定数!$A$6:$A$13,定数!$B$6:$B$13))</f>
        <v/>
      </c>
      <c r="N52" s="35"/>
      <c r="O52" s="8"/>
      <c r="P52" s="52"/>
      <c r="Q52" s="52"/>
      <c r="R52" s="55" t="str">
        <f>IF(P52="","",T52*M52*LOOKUP(RIGHT($D$2,3),定数!$A$6:$A$13,定数!$B$6:$B$13))</f>
        <v/>
      </c>
      <c r="S52" s="55"/>
      <c r="T52" s="56" t="str">
        <f t="shared" si="5"/>
        <v/>
      </c>
      <c r="U52" s="56"/>
      <c r="V52" t="str">
        <f t="shared" si="8"/>
        <v/>
      </c>
      <c r="W52" t="str">
        <f t="shared" si="2"/>
        <v/>
      </c>
      <c r="X52" s="41" t="str">
        <f t="shared" si="6"/>
        <v/>
      </c>
      <c r="Y52" s="42" t="str">
        <f t="shared" si="7"/>
        <v/>
      </c>
    </row>
    <row r="53" spans="2:25" x14ac:dyDescent="0.15">
      <c r="B53" s="35">
        <v>45</v>
      </c>
      <c r="C53" s="51" t="str">
        <f t="shared" si="0"/>
        <v/>
      </c>
      <c r="D53" s="51"/>
      <c r="E53" s="35"/>
      <c r="F53" s="8"/>
      <c r="G53" s="35"/>
      <c r="H53" s="52"/>
      <c r="I53" s="52"/>
      <c r="J53" s="35"/>
      <c r="K53" s="53" t="str">
        <f t="shared" si="9"/>
        <v/>
      </c>
      <c r="L53" s="54"/>
      <c r="M53" s="6" t="str">
        <f>IF(J53="","",(K53/J53)/LOOKUP(RIGHT($D$2,3),定数!$A$6:$A$13,定数!$B$6:$B$13))</f>
        <v/>
      </c>
      <c r="N53" s="35"/>
      <c r="O53" s="8"/>
      <c r="P53" s="52"/>
      <c r="Q53" s="52"/>
      <c r="R53" s="55" t="str">
        <f>IF(P53="","",T53*M53*LOOKUP(RIGHT($D$2,3),定数!$A$6:$A$13,定数!$B$6:$B$13))</f>
        <v/>
      </c>
      <c r="S53" s="55"/>
      <c r="T53" s="56" t="str">
        <f t="shared" si="5"/>
        <v/>
      </c>
      <c r="U53" s="56"/>
      <c r="V53" t="str">
        <f t="shared" si="8"/>
        <v/>
      </c>
      <c r="W53" t="str">
        <f t="shared" si="2"/>
        <v/>
      </c>
      <c r="X53" s="41" t="str">
        <f t="shared" si="6"/>
        <v/>
      </c>
      <c r="Y53" s="42" t="str">
        <f t="shared" si="7"/>
        <v/>
      </c>
    </row>
    <row r="54" spans="2:25" x14ac:dyDescent="0.15">
      <c r="B54" s="35">
        <v>46</v>
      </c>
      <c r="C54" s="51" t="str">
        <f t="shared" si="0"/>
        <v/>
      </c>
      <c r="D54" s="51"/>
      <c r="E54" s="35"/>
      <c r="F54" s="8"/>
      <c r="G54" s="35"/>
      <c r="H54" s="52"/>
      <c r="I54" s="52"/>
      <c r="J54" s="35"/>
      <c r="K54" s="53" t="str">
        <f t="shared" si="9"/>
        <v/>
      </c>
      <c r="L54" s="54"/>
      <c r="M54" s="6" t="str">
        <f>IF(J54="","",(K54/J54)/LOOKUP(RIGHT($D$2,3),定数!$A$6:$A$13,定数!$B$6:$B$13))</f>
        <v/>
      </c>
      <c r="N54" s="35"/>
      <c r="O54" s="8"/>
      <c r="P54" s="52"/>
      <c r="Q54" s="52"/>
      <c r="R54" s="55" t="str">
        <f>IF(P54="","",T54*M54*LOOKUP(RIGHT($D$2,3),定数!$A$6:$A$13,定数!$B$6:$B$13))</f>
        <v/>
      </c>
      <c r="S54" s="55"/>
      <c r="T54" s="56" t="str">
        <f t="shared" si="5"/>
        <v/>
      </c>
      <c r="U54" s="56"/>
      <c r="V54" t="str">
        <f t="shared" si="8"/>
        <v/>
      </c>
      <c r="W54" t="str">
        <f t="shared" si="2"/>
        <v/>
      </c>
      <c r="X54" s="41" t="str">
        <f t="shared" si="6"/>
        <v/>
      </c>
      <c r="Y54" s="42" t="str">
        <f t="shared" si="7"/>
        <v/>
      </c>
    </row>
    <row r="55" spans="2:25" x14ac:dyDescent="0.15">
      <c r="B55" s="35">
        <v>47</v>
      </c>
      <c r="C55" s="51" t="str">
        <f t="shared" si="0"/>
        <v/>
      </c>
      <c r="D55" s="51"/>
      <c r="E55" s="35"/>
      <c r="F55" s="8"/>
      <c r="G55" s="35"/>
      <c r="H55" s="52"/>
      <c r="I55" s="52"/>
      <c r="J55" s="35"/>
      <c r="K55" s="53" t="str">
        <f t="shared" si="9"/>
        <v/>
      </c>
      <c r="L55" s="54"/>
      <c r="M55" s="6" t="str">
        <f>IF(J55="","",(K55/J55)/LOOKUP(RIGHT($D$2,3),定数!$A$6:$A$13,定数!$B$6:$B$13))</f>
        <v/>
      </c>
      <c r="N55" s="35"/>
      <c r="O55" s="8"/>
      <c r="P55" s="52"/>
      <c r="Q55" s="52"/>
      <c r="R55" s="55" t="str">
        <f>IF(P55="","",T55*M55*LOOKUP(RIGHT($D$2,3),定数!$A$6:$A$13,定数!$B$6:$B$13))</f>
        <v/>
      </c>
      <c r="S55" s="55"/>
      <c r="T55" s="56" t="str">
        <f t="shared" si="5"/>
        <v/>
      </c>
      <c r="U55" s="56"/>
      <c r="V55" t="str">
        <f t="shared" si="8"/>
        <v/>
      </c>
      <c r="W55" t="str">
        <f t="shared" si="2"/>
        <v/>
      </c>
      <c r="X55" s="41" t="str">
        <f t="shared" si="6"/>
        <v/>
      </c>
      <c r="Y55" s="42" t="str">
        <f t="shared" si="7"/>
        <v/>
      </c>
    </row>
    <row r="56" spans="2:25" x14ac:dyDescent="0.15">
      <c r="B56" s="35">
        <v>48</v>
      </c>
      <c r="C56" s="51" t="str">
        <f t="shared" si="0"/>
        <v/>
      </c>
      <c r="D56" s="51"/>
      <c r="E56" s="35"/>
      <c r="F56" s="8"/>
      <c r="G56" s="35"/>
      <c r="H56" s="52"/>
      <c r="I56" s="52"/>
      <c r="J56" s="35"/>
      <c r="K56" s="53" t="str">
        <f t="shared" si="9"/>
        <v/>
      </c>
      <c r="L56" s="54"/>
      <c r="M56" s="6" t="str">
        <f>IF(J56="","",(K56/J56)/LOOKUP(RIGHT($D$2,3),定数!$A$6:$A$13,定数!$B$6:$B$13))</f>
        <v/>
      </c>
      <c r="N56" s="35"/>
      <c r="O56" s="8"/>
      <c r="P56" s="52"/>
      <c r="Q56" s="52"/>
      <c r="R56" s="55" t="str">
        <f>IF(P56="","",T56*M56*LOOKUP(RIGHT($D$2,3),定数!$A$6:$A$13,定数!$B$6:$B$13))</f>
        <v/>
      </c>
      <c r="S56" s="55"/>
      <c r="T56" s="56" t="str">
        <f t="shared" si="5"/>
        <v/>
      </c>
      <c r="U56" s="56"/>
      <c r="V56" t="str">
        <f t="shared" si="8"/>
        <v/>
      </c>
      <c r="W56" t="str">
        <f t="shared" si="2"/>
        <v/>
      </c>
      <c r="X56" s="41" t="str">
        <f t="shared" si="6"/>
        <v/>
      </c>
      <c r="Y56" s="42" t="str">
        <f t="shared" si="7"/>
        <v/>
      </c>
    </row>
    <row r="57" spans="2:25" x14ac:dyDescent="0.15">
      <c r="B57" s="35">
        <v>49</v>
      </c>
      <c r="C57" s="51" t="str">
        <f t="shared" si="0"/>
        <v/>
      </c>
      <c r="D57" s="51"/>
      <c r="E57" s="35"/>
      <c r="F57" s="8"/>
      <c r="G57" s="35"/>
      <c r="H57" s="52"/>
      <c r="I57" s="52"/>
      <c r="J57" s="35"/>
      <c r="K57" s="53" t="str">
        <f t="shared" si="9"/>
        <v/>
      </c>
      <c r="L57" s="54"/>
      <c r="M57" s="6" t="str">
        <f>IF(J57="","",(K57/J57)/LOOKUP(RIGHT($D$2,3),定数!$A$6:$A$13,定数!$B$6:$B$13))</f>
        <v/>
      </c>
      <c r="N57" s="35"/>
      <c r="O57" s="8"/>
      <c r="P57" s="52"/>
      <c r="Q57" s="52"/>
      <c r="R57" s="55" t="str">
        <f>IF(P57="","",T57*M57*LOOKUP(RIGHT($D$2,3),定数!$A$6:$A$13,定数!$B$6:$B$13))</f>
        <v/>
      </c>
      <c r="S57" s="55"/>
      <c r="T57" s="56" t="str">
        <f t="shared" si="5"/>
        <v/>
      </c>
      <c r="U57" s="56"/>
      <c r="V57" t="str">
        <f t="shared" si="8"/>
        <v/>
      </c>
      <c r="W57" t="str">
        <f t="shared" si="2"/>
        <v/>
      </c>
      <c r="X57" s="41" t="str">
        <f t="shared" si="6"/>
        <v/>
      </c>
      <c r="Y57" s="42" t="str">
        <f t="shared" si="7"/>
        <v/>
      </c>
    </row>
    <row r="58" spans="2:25" x14ac:dyDescent="0.15">
      <c r="B58" s="35">
        <v>50</v>
      </c>
      <c r="C58" s="51" t="str">
        <f t="shared" si="0"/>
        <v/>
      </c>
      <c r="D58" s="51"/>
      <c r="E58" s="35"/>
      <c r="F58" s="8"/>
      <c r="G58" s="35"/>
      <c r="H58" s="52"/>
      <c r="I58" s="52"/>
      <c r="J58" s="35"/>
      <c r="K58" s="53" t="str">
        <f t="shared" si="9"/>
        <v/>
      </c>
      <c r="L58" s="54"/>
      <c r="M58" s="6" t="str">
        <f>IF(J58="","",(K58/J58)/LOOKUP(RIGHT($D$2,3),定数!$A$6:$A$13,定数!$B$6:$B$13))</f>
        <v/>
      </c>
      <c r="N58" s="35"/>
      <c r="O58" s="8"/>
      <c r="P58" s="52"/>
      <c r="Q58" s="52"/>
      <c r="R58" s="55" t="str">
        <f>IF(P58="","",T58*M58*LOOKUP(RIGHT($D$2,3),定数!$A$6:$A$13,定数!$B$6:$B$13))</f>
        <v/>
      </c>
      <c r="S58" s="55"/>
      <c r="T58" s="56" t="str">
        <f t="shared" si="5"/>
        <v/>
      </c>
      <c r="U58" s="56"/>
      <c r="V58" t="str">
        <f t="shared" si="8"/>
        <v/>
      </c>
      <c r="W58" t="str">
        <f t="shared" si="2"/>
        <v/>
      </c>
      <c r="X58" s="41" t="str">
        <f t="shared" si="6"/>
        <v/>
      </c>
      <c r="Y58" s="42" t="str">
        <f t="shared" si="7"/>
        <v/>
      </c>
    </row>
    <row r="59" spans="2:25" x14ac:dyDescent="0.15">
      <c r="B59" s="35">
        <v>51</v>
      </c>
      <c r="C59" s="51" t="str">
        <f t="shared" si="0"/>
        <v/>
      </c>
      <c r="D59" s="51"/>
      <c r="E59" s="35"/>
      <c r="F59" s="8"/>
      <c r="G59" s="35"/>
      <c r="H59" s="52"/>
      <c r="I59" s="52"/>
      <c r="J59" s="35"/>
      <c r="K59" s="53" t="str">
        <f t="shared" si="9"/>
        <v/>
      </c>
      <c r="L59" s="54"/>
      <c r="M59" s="6" t="str">
        <f>IF(J59="","",(K59/J59)/LOOKUP(RIGHT($D$2,3),定数!$A$6:$A$13,定数!$B$6:$B$13))</f>
        <v/>
      </c>
      <c r="N59" s="35"/>
      <c r="O59" s="8"/>
      <c r="P59" s="52"/>
      <c r="Q59" s="52"/>
      <c r="R59" s="55" t="str">
        <f>IF(P59="","",T59*M59*LOOKUP(RIGHT($D$2,3),定数!$A$6:$A$13,定数!$B$6:$B$13))</f>
        <v/>
      </c>
      <c r="S59" s="55"/>
      <c r="T59" s="56" t="str">
        <f t="shared" si="5"/>
        <v/>
      </c>
      <c r="U59" s="56"/>
      <c r="V59" t="str">
        <f t="shared" si="8"/>
        <v/>
      </c>
      <c r="W59" t="str">
        <f t="shared" si="2"/>
        <v/>
      </c>
      <c r="X59" s="41" t="str">
        <f t="shared" si="6"/>
        <v/>
      </c>
      <c r="Y59" s="42" t="str">
        <f t="shared" si="7"/>
        <v/>
      </c>
    </row>
    <row r="60" spans="2:25" x14ac:dyDescent="0.15">
      <c r="B60" s="35">
        <v>52</v>
      </c>
      <c r="C60" s="51" t="str">
        <f t="shared" si="0"/>
        <v/>
      </c>
      <c r="D60" s="51"/>
      <c r="E60" s="35"/>
      <c r="F60" s="8"/>
      <c r="G60" s="35"/>
      <c r="H60" s="52"/>
      <c r="I60" s="52"/>
      <c r="J60" s="35"/>
      <c r="K60" s="53" t="str">
        <f t="shared" si="9"/>
        <v/>
      </c>
      <c r="L60" s="54"/>
      <c r="M60" s="6" t="str">
        <f>IF(J60="","",(K60/J60)/LOOKUP(RIGHT($D$2,3),定数!$A$6:$A$13,定数!$B$6:$B$13))</f>
        <v/>
      </c>
      <c r="N60" s="35"/>
      <c r="O60" s="8"/>
      <c r="P60" s="52"/>
      <c r="Q60" s="52"/>
      <c r="R60" s="55" t="str">
        <f>IF(P60="","",T60*M60*LOOKUP(RIGHT($D$2,3),定数!$A$6:$A$13,定数!$B$6:$B$13))</f>
        <v/>
      </c>
      <c r="S60" s="55"/>
      <c r="T60" s="56" t="str">
        <f t="shared" si="5"/>
        <v/>
      </c>
      <c r="U60" s="56"/>
      <c r="V60" t="str">
        <f t="shared" si="8"/>
        <v/>
      </c>
      <c r="W60" t="str">
        <f t="shared" si="2"/>
        <v/>
      </c>
      <c r="X60" s="41" t="str">
        <f t="shared" si="6"/>
        <v/>
      </c>
      <c r="Y60" s="42" t="str">
        <f t="shared" si="7"/>
        <v/>
      </c>
    </row>
    <row r="61" spans="2:25" x14ac:dyDescent="0.15">
      <c r="B61" s="35">
        <v>53</v>
      </c>
      <c r="C61" s="51" t="str">
        <f t="shared" si="0"/>
        <v/>
      </c>
      <c r="D61" s="51"/>
      <c r="E61" s="35"/>
      <c r="F61" s="8"/>
      <c r="G61" s="35"/>
      <c r="H61" s="52"/>
      <c r="I61" s="52"/>
      <c r="J61" s="35"/>
      <c r="K61" s="53" t="str">
        <f t="shared" si="9"/>
        <v/>
      </c>
      <c r="L61" s="54"/>
      <c r="M61" s="6" t="str">
        <f>IF(J61="","",(K61/J61)/LOOKUP(RIGHT($D$2,3),定数!$A$6:$A$13,定数!$B$6:$B$13))</f>
        <v/>
      </c>
      <c r="N61" s="35"/>
      <c r="O61" s="8"/>
      <c r="P61" s="52"/>
      <c r="Q61" s="52"/>
      <c r="R61" s="55" t="str">
        <f>IF(P61="","",T61*M61*LOOKUP(RIGHT($D$2,3),定数!$A$6:$A$13,定数!$B$6:$B$13))</f>
        <v/>
      </c>
      <c r="S61" s="55"/>
      <c r="T61" s="56" t="str">
        <f t="shared" si="5"/>
        <v/>
      </c>
      <c r="U61" s="56"/>
      <c r="V61" t="str">
        <f t="shared" si="8"/>
        <v/>
      </c>
      <c r="W61" t="str">
        <f t="shared" si="2"/>
        <v/>
      </c>
      <c r="X61" s="41" t="str">
        <f t="shared" si="6"/>
        <v/>
      </c>
      <c r="Y61" s="42" t="str">
        <f t="shared" si="7"/>
        <v/>
      </c>
    </row>
    <row r="62" spans="2:25" x14ac:dyDescent="0.15">
      <c r="B62" s="35">
        <v>54</v>
      </c>
      <c r="C62" s="51" t="str">
        <f t="shared" si="0"/>
        <v/>
      </c>
      <c r="D62" s="51"/>
      <c r="E62" s="35"/>
      <c r="F62" s="8"/>
      <c r="G62" s="35"/>
      <c r="H62" s="52"/>
      <c r="I62" s="52"/>
      <c r="J62" s="35"/>
      <c r="K62" s="53" t="str">
        <f t="shared" si="9"/>
        <v/>
      </c>
      <c r="L62" s="54"/>
      <c r="M62" s="6" t="str">
        <f>IF(J62="","",(K62/J62)/LOOKUP(RIGHT($D$2,3),定数!$A$6:$A$13,定数!$B$6:$B$13))</f>
        <v/>
      </c>
      <c r="N62" s="35"/>
      <c r="O62" s="8"/>
      <c r="P62" s="52"/>
      <c r="Q62" s="52"/>
      <c r="R62" s="55" t="str">
        <f>IF(P62="","",T62*M62*LOOKUP(RIGHT($D$2,3),定数!$A$6:$A$13,定数!$B$6:$B$13))</f>
        <v/>
      </c>
      <c r="S62" s="55"/>
      <c r="T62" s="56" t="str">
        <f t="shared" si="5"/>
        <v/>
      </c>
      <c r="U62" s="56"/>
      <c r="V62" t="str">
        <f t="shared" si="8"/>
        <v/>
      </c>
      <c r="W62" t="str">
        <f t="shared" si="2"/>
        <v/>
      </c>
      <c r="X62" s="41" t="str">
        <f t="shared" si="6"/>
        <v/>
      </c>
      <c r="Y62" s="42" t="str">
        <f t="shared" si="7"/>
        <v/>
      </c>
    </row>
    <row r="63" spans="2:25" x14ac:dyDescent="0.15">
      <c r="B63" s="35">
        <v>55</v>
      </c>
      <c r="C63" s="51" t="str">
        <f t="shared" si="0"/>
        <v/>
      </c>
      <c r="D63" s="51"/>
      <c r="E63" s="35"/>
      <c r="F63" s="8"/>
      <c r="G63" s="35"/>
      <c r="H63" s="52"/>
      <c r="I63" s="52"/>
      <c r="J63" s="35"/>
      <c r="K63" s="53" t="str">
        <f t="shared" si="9"/>
        <v/>
      </c>
      <c r="L63" s="54"/>
      <c r="M63" s="6" t="str">
        <f>IF(J63="","",(K63/J63)/LOOKUP(RIGHT($D$2,3),定数!$A$6:$A$13,定数!$B$6:$B$13))</f>
        <v/>
      </c>
      <c r="N63" s="35"/>
      <c r="O63" s="8"/>
      <c r="P63" s="52"/>
      <c r="Q63" s="52"/>
      <c r="R63" s="55" t="str">
        <f>IF(P63="","",T63*M63*LOOKUP(RIGHT($D$2,3),定数!$A$6:$A$13,定数!$B$6:$B$13))</f>
        <v/>
      </c>
      <c r="S63" s="55"/>
      <c r="T63" s="56" t="str">
        <f t="shared" si="5"/>
        <v/>
      </c>
      <c r="U63" s="56"/>
      <c r="V63" t="str">
        <f t="shared" si="8"/>
        <v/>
      </c>
      <c r="W63" t="str">
        <f t="shared" si="2"/>
        <v/>
      </c>
      <c r="X63" s="41" t="str">
        <f t="shared" si="6"/>
        <v/>
      </c>
      <c r="Y63" s="42" t="str">
        <f t="shared" si="7"/>
        <v/>
      </c>
    </row>
    <row r="64" spans="2:25" x14ac:dyDescent="0.15">
      <c r="B64" s="35">
        <v>56</v>
      </c>
      <c r="C64" s="51" t="str">
        <f t="shared" si="0"/>
        <v/>
      </c>
      <c r="D64" s="51"/>
      <c r="E64" s="35"/>
      <c r="F64" s="8"/>
      <c r="G64" s="35"/>
      <c r="H64" s="52"/>
      <c r="I64" s="52"/>
      <c r="J64" s="35"/>
      <c r="K64" s="53" t="str">
        <f t="shared" si="9"/>
        <v/>
      </c>
      <c r="L64" s="54"/>
      <c r="M64" s="6" t="str">
        <f>IF(J64="","",(K64/J64)/LOOKUP(RIGHT($D$2,3),定数!$A$6:$A$13,定数!$B$6:$B$13))</f>
        <v/>
      </c>
      <c r="N64" s="35"/>
      <c r="O64" s="8"/>
      <c r="P64" s="52"/>
      <c r="Q64" s="52"/>
      <c r="R64" s="55" t="str">
        <f>IF(P64="","",T64*M64*LOOKUP(RIGHT($D$2,3),定数!$A$6:$A$13,定数!$B$6:$B$13))</f>
        <v/>
      </c>
      <c r="S64" s="55"/>
      <c r="T64" s="56" t="str">
        <f t="shared" si="5"/>
        <v/>
      </c>
      <c r="U64" s="56"/>
      <c r="V64" t="str">
        <f t="shared" si="8"/>
        <v/>
      </c>
      <c r="W64" t="str">
        <f t="shared" si="2"/>
        <v/>
      </c>
      <c r="X64" s="41" t="str">
        <f t="shared" si="6"/>
        <v/>
      </c>
      <c r="Y64" s="42" t="str">
        <f t="shared" si="7"/>
        <v/>
      </c>
    </row>
    <row r="65" spans="2:25" x14ac:dyDescent="0.15">
      <c r="B65" s="35">
        <v>57</v>
      </c>
      <c r="C65" s="51" t="str">
        <f t="shared" si="0"/>
        <v/>
      </c>
      <c r="D65" s="51"/>
      <c r="E65" s="35"/>
      <c r="F65" s="8"/>
      <c r="G65" s="35"/>
      <c r="H65" s="52"/>
      <c r="I65" s="52"/>
      <c r="J65" s="35"/>
      <c r="K65" s="53" t="str">
        <f t="shared" si="9"/>
        <v/>
      </c>
      <c r="L65" s="54"/>
      <c r="M65" s="6" t="str">
        <f>IF(J65="","",(K65/J65)/LOOKUP(RIGHT($D$2,3),定数!$A$6:$A$13,定数!$B$6:$B$13))</f>
        <v/>
      </c>
      <c r="N65" s="35"/>
      <c r="O65" s="8"/>
      <c r="P65" s="52"/>
      <c r="Q65" s="52"/>
      <c r="R65" s="55" t="str">
        <f>IF(P65="","",T65*M65*LOOKUP(RIGHT($D$2,3),定数!$A$6:$A$13,定数!$B$6:$B$13))</f>
        <v/>
      </c>
      <c r="S65" s="55"/>
      <c r="T65" s="56" t="str">
        <f t="shared" si="5"/>
        <v/>
      </c>
      <c r="U65" s="56"/>
      <c r="V65" t="str">
        <f t="shared" si="8"/>
        <v/>
      </c>
      <c r="W65" t="str">
        <f t="shared" si="2"/>
        <v/>
      </c>
      <c r="X65" s="41" t="str">
        <f t="shared" si="6"/>
        <v/>
      </c>
      <c r="Y65" s="42" t="str">
        <f t="shared" si="7"/>
        <v/>
      </c>
    </row>
    <row r="66" spans="2:25" x14ac:dyDescent="0.15">
      <c r="B66" s="35">
        <v>58</v>
      </c>
      <c r="C66" s="51" t="str">
        <f t="shared" si="0"/>
        <v/>
      </c>
      <c r="D66" s="51"/>
      <c r="E66" s="35"/>
      <c r="F66" s="8"/>
      <c r="G66" s="35"/>
      <c r="H66" s="52"/>
      <c r="I66" s="52"/>
      <c r="J66" s="35"/>
      <c r="K66" s="53" t="str">
        <f t="shared" si="9"/>
        <v/>
      </c>
      <c r="L66" s="54"/>
      <c r="M66" s="6" t="str">
        <f>IF(J66="","",(K66/J66)/LOOKUP(RIGHT($D$2,3),定数!$A$6:$A$13,定数!$B$6:$B$13))</f>
        <v/>
      </c>
      <c r="N66" s="35"/>
      <c r="O66" s="8"/>
      <c r="P66" s="52"/>
      <c r="Q66" s="52"/>
      <c r="R66" s="55" t="str">
        <f>IF(P66="","",T66*M66*LOOKUP(RIGHT($D$2,3),定数!$A$6:$A$13,定数!$B$6:$B$13))</f>
        <v/>
      </c>
      <c r="S66" s="55"/>
      <c r="T66" s="56" t="str">
        <f t="shared" si="5"/>
        <v/>
      </c>
      <c r="U66" s="56"/>
      <c r="V66" t="str">
        <f t="shared" si="8"/>
        <v/>
      </c>
      <c r="W66" t="str">
        <f t="shared" si="2"/>
        <v/>
      </c>
      <c r="X66" s="41" t="str">
        <f t="shared" si="6"/>
        <v/>
      </c>
      <c r="Y66" s="42" t="str">
        <f t="shared" si="7"/>
        <v/>
      </c>
    </row>
    <row r="67" spans="2:25" x14ac:dyDescent="0.15">
      <c r="B67" s="35">
        <v>59</v>
      </c>
      <c r="C67" s="51" t="str">
        <f t="shared" si="0"/>
        <v/>
      </c>
      <c r="D67" s="51"/>
      <c r="E67" s="35"/>
      <c r="F67" s="8"/>
      <c r="G67" s="35"/>
      <c r="H67" s="52"/>
      <c r="I67" s="52"/>
      <c r="J67" s="35"/>
      <c r="K67" s="53" t="str">
        <f t="shared" si="9"/>
        <v/>
      </c>
      <c r="L67" s="54"/>
      <c r="M67" s="6" t="str">
        <f>IF(J67="","",(K67/J67)/LOOKUP(RIGHT($D$2,3),定数!$A$6:$A$13,定数!$B$6:$B$13))</f>
        <v/>
      </c>
      <c r="N67" s="35"/>
      <c r="O67" s="8"/>
      <c r="P67" s="52"/>
      <c r="Q67" s="52"/>
      <c r="R67" s="55" t="str">
        <f>IF(P67="","",T67*M67*LOOKUP(RIGHT($D$2,3),定数!$A$6:$A$13,定数!$B$6:$B$13))</f>
        <v/>
      </c>
      <c r="S67" s="55"/>
      <c r="T67" s="56" t="str">
        <f t="shared" si="5"/>
        <v/>
      </c>
      <c r="U67" s="56"/>
      <c r="V67" t="str">
        <f t="shared" si="8"/>
        <v/>
      </c>
      <c r="W67" t="str">
        <f t="shared" si="2"/>
        <v/>
      </c>
      <c r="X67" s="41" t="str">
        <f t="shared" si="6"/>
        <v/>
      </c>
      <c r="Y67" s="42" t="str">
        <f t="shared" si="7"/>
        <v/>
      </c>
    </row>
    <row r="68" spans="2:25" x14ac:dyDescent="0.15">
      <c r="B68" s="35">
        <v>60</v>
      </c>
      <c r="C68" s="51" t="str">
        <f t="shared" si="0"/>
        <v/>
      </c>
      <c r="D68" s="51"/>
      <c r="E68" s="35"/>
      <c r="F68" s="8"/>
      <c r="G68" s="35"/>
      <c r="H68" s="52"/>
      <c r="I68" s="52"/>
      <c r="J68" s="35"/>
      <c r="K68" s="53" t="str">
        <f t="shared" si="9"/>
        <v/>
      </c>
      <c r="L68" s="54"/>
      <c r="M68" s="6" t="str">
        <f>IF(J68="","",(K68/J68)/LOOKUP(RIGHT($D$2,3),定数!$A$6:$A$13,定数!$B$6:$B$13))</f>
        <v/>
      </c>
      <c r="N68" s="35"/>
      <c r="O68" s="8"/>
      <c r="P68" s="52"/>
      <c r="Q68" s="52"/>
      <c r="R68" s="55" t="str">
        <f>IF(P68="","",T68*M68*LOOKUP(RIGHT($D$2,3),定数!$A$6:$A$13,定数!$B$6:$B$13))</f>
        <v/>
      </c>
      <c r="S68" s="55"/>
      <c r="T68" s="56" t="str">
        <f t="shared" si="5"/>
        <v/>
      </c>
      <c r="U68" s="56"/>
      <c r="V68" t="str">
        <f t="shared" si="8"/>
        <v/>
      </c>
      <c r="W68" t="str">
        <f t="shared" si="2"/>
        <v/>
      </c>
      <c r="X68" s="41" t="str">
        <f t="shared" si="6"/>
        <v/>
      </c>
      <c r="Y68" s="42" t="str">
        <f t="shared" si="7"/>
        <v/>
      </c>
    </row>
    <row r="69" spans="2:25" x14ac:dyDescent="0.15">
      <c r="B69" s="35">
        <v>61</v>
      </c>
      <c r="C69" s="51" t="str">
        <f t="shared" si="0"/>
        <v/>
      </c>
      <c r="D69" s="51"/>
      <c r="E69" s="35"/>
      <c r="F69" s="8"/>
      <c r="G69" s="35"/>
      <c r="H69" s="52"/>
      <c r="I69" s="52"/>
      <c r="J69" s="35"/>
      <c r="K69" s="53" t="str">
        <f t="shared" si="9"/>
        <v/>
      </c>
      <c r="L69" s="54"/>
      <c r="M69" s="6" t="str">
        <f>IF(J69="","",(K69/J69)/LOOKUP(RIGHT($D$2,3),定数!$A$6:$A$13,定数!$B$6:$B$13))</f>
        <v/>
      </c>
      <c r="N69" s="35"/>
      <c r="O69" s="8"/>
      <c r="P69" s="52"/>
      <c r="Q69" s="52"/>
      <c r="R69" s="55" t="str">
        <f>IF(P69="","",T69*M69*LOOKUP(RIGHT($D$2,3),定数!$A$6:$A$13,定数!$B$6:$B$13))</f>
        <v/>
      </c>
      <c r="S69" s="55"/>
      <c r="T69" s="56" t="str">
        <f t="shared" si="5"/>
        <v/>
      </c>
      <c r="U69" s="56"/>
      <c r="V69" t="str">
        <f t="shared" si="8"/>
        <v/>
      </c>
      <c r="W69" t="str">
        <f t="shared" si="2"/>
        <v/>
      </c>
      <c r="X69" s="41" t="str">
        <f t="shared" si="6"/>
        <v/>
      </c>
      <c r="Y69" s="42" t="str">
        <f t="shared" si="7"/>
        <v/>
      </c>
    </row>
    <row r="70" spans="2:25" x14ac:dyDescent="0.15">
      <c r="B70" s="35">
        <v>62</v>
      </c>
      <c r="C70" s="51" t="str">
        <f t="shared" si="0"/>
        <v/>
      </c>
      <c r="D70" s="51"/>
      <c r="E70" s="35"/>
      <c r="F70" s="8"/>
      <c r="G70" s="35"/>
      <c r="H70" s="52"/>
      <c r="I70" s="52"/>
      <c r="J70" s="35"/>
      <c r="K70" s="53" t="str">
        <f t="shared" si="9"/>
        <v/>
      </c>
      <c r="L70" s="54"/>
      <c r="M70" s="6" t="str">
        <f>IF(J70="","",(K70/J70)/LOOKUP(RIGHT($D$2,3),定数!$A$6:$A$13,定数!$B$6:$B$13))</f>
        <v/>
      </c>
      <c r="N70" s="35"/>
      <c r="O70" s="8"/>
      <c r="P70" s="52"/>
      <c r="Q70" s="52"/>
      <c r="R70" s="55" t="str">
        <f>IF(P70="","",T70*M70*LOOKUP(RIGHT($D$2,3),定数!$A$6:$A$13,定数!$B$6:$B$13))</f>
        <v/>
      </c>
      <c r="S70" s="55"/>
      <c r="T70" s="56" t="str">
        <f t="shared" si="5"/>
        <v/>
      </c>
      <c r="U70" s="56"/>
      <c r="V70" t="str">
        <f t="shared" si="8"/>
        <v/>
      </c>
      <c r="W70" t="str">
        <f t="shared" si="2"/>
        <v/>
      </c>
      <c r="X70" s="41" t="str">
        <f t="shared" si="6"/>
        <v/>
      </c>
      <c r="Y70" s="42" t="str">
        <f t="shared" si="7"/>
        <v/>
      </c>
    </row>
    <row r="71" spans="2:25" x14ac:dyDescent="0.15">
      <c r="B71" s="35">
        <v>63</v>
      </c>
      <c r="C71" s="51" t="str">
        <f t="shared" si="0"/>
        <v/>
      </c>
      <c r="D71" s="51"/>
      <c r="E71" s="35"/>
      <c r="F71" s="8"/>
      <c r="G71" s="35"/>
      <c r="H71" s="52"/>
      <c r="I71" s="52"/>
      <c r="J71" s="35"/>
      <c r="K71" s="53" t="str">
        <f t="shared" si="9"/>
        <v/>
      </c>
      <c r="L71" s="54"/>
      <c r="M71" s="6" t="str">
        <f>IF(J71="","",(K71/J71)/LOOKUP(RIGHT($D$2,3),定数!$A$6:$A$13,定数!$B$6:$B$13))</f>
        <v/>
      </c>
      <c r="N71" s="35"/>
      <c r="O71" s="8"/>
      <c r="P71" s="52"/>
      <c r="Q71" s="52"/>
      <c r="R71" s="55" t="str">
        <f>IF(P71="","",T71*M71*LOOKUP(RIGHT($D$2,3),定数!$A$6:$A$13,定数!$B$6:$B$13))</f>
        <v/>
      </c>
      <c r="S71" s="55"/>
      <c r="T71" s="56" t="str">
        <f t="shared" si="5"/>
        <v/>
      </c>
      <c r="U71" s="56"/>
      <c r="V71" t="str">
        <f t="shared" si="8"/>
        <v/>
      </c>
      <c r="W71" t="str">
        <f t="shared" si="2"/>
        <v/>
      </c>
      <c r="X71" s="41" t="str">
        <f t="shared" si="6"/>
        <v/>
      </c>
      <c r="Y71" s="42" t="str">
        <f t="shared" si="7"/>
        <v/>
      </c>
    </row>
    <row r="72" spans="2:25" x14ac:dyDescent="0.15">
      <c r="B72" s="35">
        <v>64</v>
      </c>
      <c r="C72" s="51" t="str">
        <f t="shared" si="0"/>
        <v/>
      </c>
      <c r="D72" s="51"/>
      <c r="E72" s="35"/>
      <c r="F72" s="8"/>
      <c r="G72" s="35"/>
      <c r="H72" s="52"/>
      <c r="I72" s="52"/>
      <c r="J72" s="35"/>
      <c r="K72" s="53" t="str">
        <f t="shared" si="9"/>
        <v/>
      </c>
      <c r="L72" s="54"/>
      <c r="M72" s="6" t="str">
        <f>IF(J72="","",(K72/J72)/LOOKUP(RIGHT($D$2,3),定数!$A$6:$A$13,定数!$B$6:$B$13))</f>
        <v/>
      </c>
      <c r="N72" s="35"/>
      <c r="O72" s="8"/>
      <c r="P72" s="52"/>
      <c r="Q72" s="52"/>
      <c r="R72" s="55" t="str">
        <f>IF(P72="","",T72*M72*LOOKUP(RIGHT($D$2,3),定数!$A$6:$A$13,定数!$B$6:$B$13))</f>
        <v/>
      </c>
      <c r="S72" s="55"/>
      <c r="T72" s="56" t="str">
        <f t="shared" si="5"/>
        <v/>
      </c>
      <c r="U72" s="56"/>
      <c r="V72" t="str">
        <f t="shared" si="8"/>
        <v/>
      </c>
      <c r="W72" t="str">
        <f t="shared" si="2"/>
        <v/>
      </c>
      <c r="X72" s="41" t="str">
        <f t="shared" si="6"/>
        <v/>
      </c>
      <c r="Y72" s="42" t="str">
        <f t="shared" si="7"/>
        <v/>
      </c>
    </row>
    <row r="73" spans="2:25" x14ac:dyDescent="0.15">
      <c r="B73" s="35">
        <v>65</v>
      </c>
      <c r="C73" s="51" t="str">
        <f t="shared" si="0"/>
        <v/>
      </c>
      <c r="D73" s="51"/>
      <c r="E73" s="35"/>
      <c r="F73" s="8"/>
      <c r="G73" s="35"/>
      <c r="H73" s="52"/>
      <c r="I73" s="52"/>
      <c r="J73" s="35"/>
      <c r="K73" s="53" t="str">
        <f t="shared" si="9"/>
        <v/>
      </c>
      <c r="L73" s="54"/>
      <c r="M73" s="6" t="str">
        <f>IF(J73="","",(K73/J73)/LOOKUP(RIGHT($D$2,3),定数!$A$6:$A$13,定数!$B$6:$B$13))</f>
        <v/>
      </c>
      <c r="N73" s="35"/>
      <c r="O73" s="8"/>
      <c r="P73" s="52"/>
      <c r="Q73" s="52"/>
      <c r="R73" s="55" t="str">
        <f>IF(P73="","",T73*M73*LOOKUP(RIGHT($D$2,3),定数!$A$6:$A$13,定数!$B$6:$B$13))</f>
        <v/>
      </c>
      <c r="S73" s="55"/>
      <c r="T73" s="56" t="str">
        <f t="shared" si="5"/>
        <v/>
      </c>
      <c r="U73" s="56"/>
      <c r="V73" t="str">
        <f t="shared" si="8"/>
        <v/>
      </c>
      <c r="W73" t="str">
        <f t="shared" si="2"/>
        <v/>
      </c>
      <c r="X73" s="41" t="str">
        <f t="shared" si="6"/>
        <v/>
      </c>
      <c r="Y73" s="42" t="str">
        <f t="shared" si="7"/>
        <v/>
      </c>
    </row>
    <row r="74" spans="2:25" x14ac:dyDescent="0.15">
      <c r="B74" s="35">
        <v>66</v>
      </c>
      <c r="C74" s="51" t="str">
        <f t="shared" ref="C74:C108" si="10">IF(R73="","",C73+R73)</f>
        <v/>
      </c>
      <c r="D74" s="51"/>
      <c r="E74" s="35"/>
      <c r="F74" s="8"/>
      <c r="G74" s="35"/>
      <c r="H74" s="52"/>
      <c r="I74" s="52"/>
      <c r="J74" s="35"/>
      <c r="K74" s="53" t="str">
        <f t="shared" si="9"/>
        <v/>
      </c>
      <c r="L74" s="54"/>
      <c r="M74" s="6" t="str">
        <f>IF(J74="","",(K74/J74)/LOOKUP(RIGHT($D$2,3),定数!$A$6:$A$13,定数!$B$6:$B$13))</f>
        <v/>
      </c>
      <c r="N74" s="35"/>
      <c r="O74" s="8"/>
      <c r="P74" s="52"/>
      <c r="Q74" s="52"/>
      <c r="R74" s="55" t="str">
        <f>IF(P74="","",T74*M74*LOOKUP(RIGHT($D$2,3),定数!$A$6:$A$13,定数!$B$6:$B$13))</f>
        <v/>
      </c>
      <c r="S74" s="55"/>
      <c r="T74" s="56" t="str">
        <f t="shared" si="5"/>
        <v/>
      </c>
      <c r="U74" s="56"/>
      <c r="V74" t="str">
        <f t="shared" si="8"/>
        <v/>
      </c>
      <c r="W74" t="str">
        <f t="shared" si="8"/>
        <v/>
      </c>
      <c r="X74" s="41" t="str">
        <f t="shared" si="6"/>
        <v/>
      </c>
      <c r="Y74" s="42" t="str">
        <f t="shared" si="7"/>
        <v/>
      </c>
    </row>
    <row r="75" spans="2:25" x14ac:dyDescent="0.15">
      <c r="B75" s="35">
        <v>67</v>
      </c>
      <c r="C75" s="51" t="str">
        <f t="shared" si="10"/>
        <v/>
      </c>
      <c r="D75" s="51"/>
      <c r="E75" s="35"/>
      <c r="F75" s="8"/>
      <c r="G75" s="35"/>
      <c r="H75" s="52"/>
      <c r="I75" s="52"/>
      <c r="J75" s="35"/>
      <c r="K75" s="53" t="str">
        <f t="shared" ref="K75:K108" si="11">IF(J75="","",C75*0.03)</f>
        <v/>
      </c>
      <c r="L75" s="54"/>
      <c r="M75" s="6" t="str">
        <f>IF(J75="","",(K75/J75)/LOOKUP(RIGHT($D$2,3),定数!$A$6:$A$13,定数!$B$6:$B$13))</f>
        <v/>
      </c>
      <c r="N75" s="35"/>
      <c r="O75" s="8"/>
      <c r="P75" s="52"/>
      <c r="Q75" s="52"/>
      <c r="R75" s="55" t="str">
        <f>IF(P75="","",T75*M75*LOOKUP(RIGHT($D$2,3),定数!$A$6:$A$13,定数!$B$6:$B$13))</f>
        <v/>
      </c>
      <c r="S75" s="55"/>
      <c r="T75" s="56" t="str">
        <f t="shared" si="5"/>
        <v/>
      </c>
      <c r="U75" s="56"/>
      <c r="V75" t="str">
        <f t="shared" ref="V75:W90" si="12">IF(S75&lt;&gt;"",IF(S75&lt;0,1+V74,0),"")</f>
        <v/>
      </c>
      <c r="W75" t="str">
        <f t="shared" si="12"/>
        <v/>
      </c>
      <c r="X75" s="41" t="str">
        <f t="shared" si="6"/>
        <v/>
      </c>
      <c r="Y75" s="42" t="str">
        <f t="shared" si="7"/>
        <v/>
      </c>
    </row>
    <row r="76" spans="2:25" x14ac:dyDescent="0.15">
      <c r="B76" s="35">
        <v>68</v>
      </c>
      <c r="C76" s="51" t="str">
        <f t="shared" si="10"/>
        <v/>
      </c>
      <c r="D76" s="51"/>
      <c r="E76" s="35"/>
      <c r="F76" s="8"/>
      <c r="G76" s="35"/>
      <c r="H76" s="52"/>
      <c r="I76" s="52"/>
      <c r="J76" s="35"/>
      <c r="K76" s="53" t="str">
        <f t="shared" si="11"/>
        <v/>
      </c>
      <c r="L76" s="54"/>
      <c r="M76" s="6" t="str">
        <f>IF(J76="","",(K76/J76)/LOOKUP(RIGHT($D$2,3),定数!$A$6:$A$13,定数!$B$6:$B$13))</f>
        <v/>
      </c>
      <c r="N76" s="35"/>
      <c r="O76" s="8"/>
      <c r="P76" s="52"/>
      <c r="Q76" s="52"/>
      <c r="R76" s="55" t="str">
        <f>IF(P76="","",T76*M76*LOOKUP(RIGHT($D$2,3),定数!$A$6:$A$13,定数!$B$6:$B$13))</f>
        <v/>
      </c>
      <c r="S76" s="55"/>
      <c r="T76" s="56" t="str">
        <f t="shared" ref="T76:T108" si="13">IF(P76="","",IF(G76="買",(P76-H76),(H76-P76))*IF(RIGHT($D$2,3)="JPY",100,10000))</f>
        <v/>
      </c>
      <c r="U76" s="56"/>
      <c r="V76" t="str">
        <f t="shared" si="12"/>
        <v/>
      </c>
      <c r="W76" t="str">
        <f t="shared" si="12"/>
        <v/>
      </c>
      <c r="X76" s="41" t="str">
        <f t="shared" ref="X76:X108" si="14">IF(C76&lt;&gt;"",MAX(X75,C76),"")</f>
        <v/>
      </c>
      <c r="Y76" s="42" t="str">
        <f t="shared" ref="Y76:Y108" si="15">IF(X76&lt;&gt;"",1-(C76/X76),"")</f>
        <v/>
      </c>
    </row>
    <row r="77" spans="2:25" x14ac:dyDescent="0.15">
      <c r="B77" s="35">
        <v>69</v>
      </c>
      <c r="C77" s="51" t="str">
        <f t="shared" si="10"/>
        <v/>
      </c>
      <c r="D77" s="51"/>
      <c r="E77" s="35"/>
      <c r="F77" s="8"/>
      <c r="G77" s="35"/>
      <c r="H77" s="52"/>
      <c r="I77" s="52"/>
      <c r="J77" s="35"/>
      <c r="K77" s="53" t="str">
        <f t="shared" si="11"/>
        <v/>
      </c>
      <c r="L77" s="54"/>
      <c r="M77" s="6" t="str">
        <f>IF(J77="","",(K77/J77)/LOOKUP(RIGHT($D$2,3),定数!$A$6:$A$13,定数!$B$6:$B$13))</f>
        <v/>
      </c>
      <c r="N77" s="35"/>
      <c r="O77" s="8"/>
      <c r="P77" s="52"/>
      <c r="Q77" s="52"/>
      <c r="R77" s="55" t="str">
        <f>IF(P77="","",T77*M77*LOOKUP(RIGHT($D$2,3),定数!$A$6:$A$13,定数!$B$6:$B$13))</f>
        <v/>
      </c>
      <c r="S77" s="55"/>
      <c r="T77" s="56" t="str">
        <f t="shared" si="13"/>
        <v/>
      </c>
      <c r="U77" s="56"/>
      <c r="V77" t="str">
        <f t="shared" si="12"/>
        <v/>
      </c>
      <c r="W77" t="str">
        <f t="shared" si="12"/>
        <v/>
      </c>
      <c r="X77" s="41" t="str">
        <f t="shared" si="14"/>
        <v/>
      </c>
      <c r="Y77" s="42" t="str">
        <f t="shared" si="15"/>
        <v/>
      </c>
    </row>
    <row r="78" spans="2:25" x14ac:dyDescent="0.15">
      <c r="B78" s="35">
        <v>70</v>
      </c>
      <c r="C78" s="51" t="str">
        <f t="shared" si="10"/>
        <v/>
      </c>
      <c r="D78" s="51"/>
      <c r="E78" s="35"/>
      <c r="F78" s="8"/>
      <c r="G78" s="35"/>
      <c r="H78" s="52"/>
      <c r="I78" s="52"/>
      <c r="J78" s="35"/>
      <c r="K78" s="53" t="str">
        <f t="shared" si="11"/>
        <v/>
      </c>
      <c r="L78" s="54"/>
      <c r="M78" s="6" t="str">
        <f>IF(J78="","",(K78/J78)/LOOKUP(RIGHT($D$2,3),定数!$A$6:$A$13,定数!$B$6:$B$13))</f>
        <v/>
      </c>
      <c r="N78" s="35"/>
      <c r="O78" s="8"/>
      <c r="P78" s="52"/>
      <c r="Q78" s="52"/>
      <c r="R78" s="55" t="str">
        <f>IF(P78="","",T78*M78*LOOKUP(RIGHT($D$2,3),定数!$A$6:$A$13,定数!$B$6:$B$13))</f>
        <v/>
      </c>
      <c r="S78" s="55"/>
      <c r="T78" s="56" t="str">
        <f t="shared" si="13"/>
        <v/>
      </c>
      <c r="U78" s="56"/>
      <c r="V78" t="str">
        <f t="shared" si="12"/>
        <v/>
      </c>
      <c r="W78" t="str">
        <f t="shared" si="12"/>
        <v/>
      </c>
      <c r="X78" s="41" t="str">
        <f t="shared" si="14"/>
        <v/>
      </c>
      <c r="Y78" s="42" t="str">
        <f t="shared" si="15"/>
        <v/>
      </c>
    </row>
    <row r="79" spans="2:25" x14ac:dyDescent="0.15">
      <c r="B79" s="35">
        <v>71</v>
      </c>
      <c r="C79" s="51" t="str">
        <f t="shared" si="10"/>
        <v/>
      </c>
      <c r="D79" s="51"/>
      <c r="E79" s="35"/>
      <c r="F79" s="8"/>
      <c r="G79" s="35"/>
      <c r="H79" s="52"/>
      <c r="I79" s="52"/>
      <c r="J79" s="35"/>
      <c r="K79" s="53" t="str">
        <f t="shared" si="11"/>
        <v/>
      </c>
      <c r="L79" s="54"/>
      <c r="M79" s="6" t="str">
        <f>IF(J79="","",(K79/J79)/LOOKUP(RIGHT($D$2,3),定数!$A$6:$A$13,定数!$B$6:$B$13))</f>
        <v/>
      </c>
      <c r="N79" s="35"/>
      <c r="O79" s="8"/>
      <c r="P79" s="52"/>
      <c r="Q79" s="52"/>
      <c r="R79" s="55" t="str">
        <f>IF(P79="","",T79*M79*LOOKUP(RIGHT($D$2,3),定数!$A$6:$A$13,定数!$B$6:$B$13))</f>
        <v/>
      </c>
      <c r="S79" s="55"/>
      <c r="T79" s="56" t="str">
        <f t="shared" si="13"/>
        <v/>
      </c>
      <c r="U79" s="56"/>
      <c r="V79" t="str">
        <f t="shared" si="12"/>
        <v/>
      </c>
      <c r="W79" t="str">
        <f t="shared" si="12"/>
        <v/>
      </c>
      <c r="X79" s="41" t="str">
        <f t="shared" si="14"/>
        <v/>
      </c>
      <c r="Y79" s="42" t="str">
        <f t="shared" si="15"/>
        <v/>
      </c>
    </row>
    <row r="80" spans="2:25" x14ac:dyDescent="0.15">
      <c r="B80" s="35">
        <v>72</v>
      </c>
      <c r="C80" s="51" t="str">
        <f t="shared" si="10"/>
        <v/>
      </c>
      <c r="D80" s="51"/>
      <c r="E80" s="35"/>
      <c r="F80" s="8"/>
      <c r="G80" s="35"/>
      <c r="H80" s="52"/>
      <c r="I80" s="52"/>
      <c r="J80" s="35"/>
      <c r="K80" s="53" t="str">
        <f t="shared" si="11"/>
        <v/>
      </c>
      <c r="L80" s="54"/>
      <c r="M80" s="6" t="str">
        <f>IF(J80="","",(K80/J80)/LOOKUP(RIGHT($D$2,3),定数!$A$6:$A$13,定数!$B$6:$B$13))</f>
        <v/>
      </c>
      <c r="N80" s="35"/>
      <c r="O80" s="8"/>
      <c r="P80" s="52"/>
      <c r="Q80" s="52"/>
      <c r="R80" s="55" t="str">
        <f>IF(P80="","",T80*M80*LOOKUP(RIGHT($D$2,3),定数!$A$6:$A$13,定数!$B$6:$B$13))</f>
        <v/>
      </c>
      <c r="S80" s="55"/>
      <c r="T80" s="56" t="str">
        <f t="shared" si="13"/>
        <v/>
      </c>
      <c r="U80" s="56"/>
      <c r="V80" t="str">
        <f t="shared" si="12"/>
        <v/>
      </c>
      <c r="W80" t="str">
        <f t="shared" si="12"/>
        <v/>
      </c>
      <c r="X80" s="41" t="str">
        <f t="shared" si="14"/>
        <v/>
      </c>
      <c r="Y80" s="42" t="str">
        <f t="shared" si="15"/>
        <v/>
      </c>
    </row>
    <row r="81" spans="2:25" x14ac:dyDescent="0.15">
      <c r="B81" s="35">
        <v>73</v>
      </c>
      <c r="C81" s="51" t="str">
        <f t="shared" si="10"/>
        <v/>
      </c>
      <c r="D81" s="51"/>
      <c r="E81" s="35"/>
      <c r="F81" s="8"/>
      <c r="G81" s="35"/>
      <c r="H81" s="52"/>
      <c r="I81" s="52"/>
      <c r="J81" s="35"/>
      <c r="K81" s="53" t="str">
        <f t="shared" si="11"/>
        <v/>
      </c>
      <c r="L81" s="54"/>
      <c r="M81" s="6" t="str">
        <f>IF(J81="","",(K81/J81)/LOOKUP(RIGHT($D$2,3),定数!$A$6:$A$13,定数!$B$6:$B$13))</f>
        <v/>
      </c>
      <c r="N81" s="35"/>
      <c r="O81" s="8"/>
      <c r="P81" s="52"/>
      <c r="Q81" s="52"/>
      <c r="R81" s="55" t="str">
        <f>IF(P81="","",T81*M81*LOOKUP(RIGHT($D$2,3),定数!$A$6:$A$13,定数!$B$6:$B$13))</f>
        <v/>
      </c>
      <c r="S81" s="55"/>
      <c r="T81" s="56" t="str">
        <f t="shared" si="13"/>
        <v/>
      </c>
      <c r="U81" s="56"/>
      <c r="V81" t="str">
        <f t="shared" si="12"/>
        <v/>
      </c>
      <c r="W81" t="str">
        <f t="shared" si="12"/>
        <v/>
      </c>
      <c r="X81" s="41" t="str">
        <f t="shared" si="14"/>
        <v/>
      </c>
      <c r="Y81" s="42" t="str">
        <f t="shared" si="15"/>
        <v/>
      </c>
    </row>
    <row r="82" spans="2:25" x14ac:dyDescent="0.15">
      <c r="B82" s="35">
        <v>74</v>
      </c>
      <c r="C82" s="51" t="str">
        <f t="shared" si="10"/>
        <v/>
      </c>
      <c r="D82" s="51"/>
      <c r="E82" s="35"/>
      <c r="F82" s="8"/>
      <c r="G82" s="35"/>
      <c r="H82" s="52"/>
      <c r="I82" s="52"/>
      <c r="J82" s="35"/>
      <c r="K82" s="53" t="str">
        <f t="shared" si="11"/>
        <v/>
      </c>
      <c r="L82" s="54"/>
      <c r="M82" s="6" t="str">
        <f>IF(J82="","",(K82/J82)/LOOKUP(RIGHT($D$2,3),定数!$A$6:$A$13,定数!$B$6:$B$13))</f>
        <v/>
      </c>
      <c r="N82" s="35"/>
      <c r="O82" s="8"/>
      <c r="P82" s="52"/>
      <c r="Q82" s="52"/>
      <c r="R82" s="55" t="str">
        <f>IF(P82="","",T82*M82*LOOKUP(RIGHT($D$2,3),定数!$A$6:$A$13,定数!$B$6:$B$13))</f>
        <v/>
      </c>
      <c r="S82" s="55"/>
      <c r="T82" s="56" t="str">
        <f t="shared" si="13"/>
        <v/>
      </c>
      <c r="U82" s="56"/>
      <c r="V82" t="str">
        <f t="shared" si="12"/>
        <v/>
      </c>
      <c r="W82" t="str">
        <f t="shared" si="12"/>
        <v/>
      </c>
      <c r="X82" s="41" t="str">
        <f t="shared" si="14"/>
        <v/>
      </c>
      <c r="Y82" s="42" t="str">
        <f t="shared" si="15"/>
        <v/>
      </c>
    </row>
    <row r="83" spans="2:25" x14ac:dyDescent="0.15">
      <c r="B83" s="35">
        <v>75</v>
      </c>
      <c r="C83" s="51" t="str">
        <f t="shared" si="10"/>
        <v/>
      </c>
      <c r="D83" s="51"/>
      <c r="E83" s="35"/>
      <c r="F83" s="8"/>
      <c r="G83" s="35"/>
      <c r="H83" s="52"/>
      <c r="I83" s="52"/>
      <c r="J83" s="35"/>
      <c r="K83" s="53" t="str">
        <f t="shared" si="11"/>
        <v/>
      </c>
      <c r="L83" s="54"/>
      <c r="M83" s="6" t="str">
        <f>IF(J83="","",(K83/J83)/LOOKUP(RIGHT($D$2,3),定数!$A$6:$A$13,定数!$B$6:$B$13))</f>
        <v/>
      </c>
      <c r="N83" s="35"/>
      <c r="O83" s="8"/>
      <c r="P83" s="52"/>
      <c r="Q83" s="52"/>
      <c r="R83" s="55" t="str">
        <f>IF(P83="","",T83*M83*LOOKUP(RIGHT($D$2,3),定数!$A$6:$A$13,定数!$B$6:$B$13))</f>
        <v/>
      </c>
      <c r="S83" s="55"/>
      <c r="T83" s="56" t="str">
        <f t="shared" si="13"/>
        <v/>
      </c>
      <c r="U83" s="56"/>
      <c r="V83" t="str">
        <f t="shared" si="12"/>
        <v/>
      </c>
      <c r="W83" t="str">
        <f t="shared" si="12"/>
        <v/>
      </c>
      <c r="X83" s="41" t="str">
        <f t="shared" si="14"/>
        <v/>
      </c>
      <c r="Y83" s="42" t="str">
        <f t="shared" si="15"/>
        <v/>
      </c>
    </row>
    <row r="84" spans="2:25" x14ac:dyDescent="0.15">
      <c r="B84" s="35">
        <v>76</v>
      </c>
      <c r="C84" s="51" t="str">
        <f t="shared" si="10"/>
        <v/>
      </c>
      <c r="D84" s="51"/>
      <c r="E84" s="35"/>
      <c r="F84" s="8"/>
      <c r="G84" s="35"/>
      <c r="H84" s="52"/>
      <c r="I84" s="52"/>
      <c r="J84" s="35"/>
      <c r="K84" s="53" t="str">
        <f t="shared" si="11"/>
        <v/>
      </c>
      <c r="L84" s="54"/>
      <c r="M84" s="6" t="str">
        <f>IF(J84="","",(K84/J84)/LOOKUP(RIGHT($D$2,3),定数!$A$6:$A$13,定数!$B$6:$B$13))</f>
        <v/>
      </c>
      <c r="N84" s="35"/>
      <c r="O84" s="8"/>
      <c r="P84" s="52"/>
      <c r="Q84" s="52"/>
      <c r="R84" s="55" t="str">
        <f>IF(P84="","",T84*M84*LOOKUP(RIGHT($D$2,3),定数!$A$6:$A$13,定数!$B$6:$B$13))</f>
        <v/>
      </c>
      <c r="S84" s="55"/>
      <c r="T84" s="56" t="str">
        <f t="shared" si="13"/>
        <v/>
      </c>
      <c r="U84" s="56"/>
      <c r="V84" t="str">
        <f t="shared" si="12"/>
        <v/>
      </c>
      <c r="W84" t="str">
        <f t="shared" si="12"/>
        <v/>
      </c>
      <c r="X84" s="41" t="str">
        <f t="shared" si="14"/>
        <v/>
      </c>
      <c r="Y84" s="42" t="str">
        <f t="shared" si="15"/>
        <v/>
      </c>
    </row>
    <row r="85" spans="2:25" x14ac:dyDescent="0.15">
      <c r="B85" s="35">
        <v>77</v>
      </c>
      <c r="C85" s="51" t="str">
        <f t="shared" si="10"/>
        <v/>
      </c>
      <c r="D85" s="51"/>
      <c r="E85" s="35"/>
      <c r="F85" s="8"/>
      <c r="G85" s="35"/>
      <c r="H85" s="52"/>
      <c r="I85" s="52"/>
      <c r="J85" s="35"/>
      <c r="K85" s="53" t="str">
        <f t="shared" si="11"/>
        <v/>
      </c>
      <c r="L85" s="54"/>
      <c r="M85" s="6" t="str">
        <f>IF(J85="","",(K85/J85)/LOOKUP(RIGHT($D$2,3),定数!$A$6:$A$13,定数!$B$6:$B$13))</f>
        <v/>
      </c>
      <c r="N85" s="35"/>
      <c r="O85" s="8"/>
      <c r="P85" s="52"/>
      <c r="Q85" s="52"/>
      <c r="R85" s="55" t="str">
        <f>IF(P85="","",T85*M85*LOOKUP(RIGHT($D$2,3),定数!$A$6:$A$13,定数!$B$6:$B$13))</f>
        <v/>
      </c>
      <c r="S85" s="55"/>
      <c r="T85" s="56" t="str">
        <f t="shared" si="13"/>
        <v/>
      </c>
      <c r="U85" s="56"/>
      <c r="V85" t="str">
        <f t="shared" si="12"/>
        <v/>
      </c>
      <c r="W85" t="str">
        <f t="shared" si="12"/>
        <v/>
      </c>
      <c r="X85" s="41" t="str">
        <f t="shared" si="14"/>
        <v/>
      </c>
      <c r="Y85" s="42" t="str">
        <f t="shared" si="15"/>
        <v/>
      </c>
    </row>
    <row r="86" spans="2:25" x14ac:dyDescent="0.15">
      <c r="B86" s="35">
        <v>78</v>
      </c>
      <c r="C86" s="51" t="str">
        <f t="shared" si="10"/>
        <v/>
      </c>
      <c r="D86" s="51"/>
      <c r="E86" s="35"/>
      <c r="F86" s="8"/>
      <c r="G86" s="35"/>
      <c r="H86" s="52"/>
      <c r="I86" s="52"/>
      <c r="J86" s="35"/>
      <c r="K86" s="53" t="str">
        <f t="shared" si="11"/>
        <v/>
      </c>
      <c r="L86" s="54"/>
      <c r="M86" s="6" t="str">
        <f>IF(J86="","",(K86/J86)/LOOKUP(RIGHT($D$2,3),定数!$A$6:$A$13,定数!$B$6:$B$13))</f>
        <v/>
      </c>
      <c r="N86" s="35"/>
      <c r="O86" s="8"/>
      <c r="P86" s="52"/>
      <c r="Q86" s="52"/>
      <c r="R86" s="55" t="str">
        <f>IF(P86="","",T86*M86*LOOKUP(RIGHT($D$2,3),定数!$A$6:$A$13,定数!$B$6:$B$13))</f>
        <v/>
      </c>
      <c r="S86" s="55"/>
      <c r="T86" s="56" t="str">
        <f t="shared" si="13"/>
        <v/>
      </c>
      <c r="U86" s="56"/>
      <c r="V86" t="str">
        <f t="shared" si="12"/>
        <v/>
      </c>
      <c r="W86" t="str">
        <f t="shared" si="12"/>
        <v/>
      </c>
      <c r="X86" s="41" t="str">
        <f t="shared" si="14"/>
        <v/>
      </c>
      <c r="Y86" s="42" t="str">
        <f t="shared" si="15"/>
        <v/>
      </c>
    </row>
    <row r="87" spans="2:25" x14ac:dyDescent="0.15">
      <c r="B87" s="35">
        <v>79</v>
      </c>
      <c r="C87" s="51" t="str">
        <f t="shared" si="10"/>
        <v/>
      </c>
      <c r="D87" s="51"/>
      <c r="E87" s="35"/>
      <c r="F87" s="8"/>
      <c r="G87" s="35"/>
      <c r="H87" s="52"/>
      <c r="I87" s="52"/>
      <c r="J87" s="35"/>
      <c r="K87" s="53" t="str">
        <f t="shared" si="11"/>
        <v/>
      </c>
      <c r="L87" s="54"/>
      <c r="M87" s="6" t="str">
        <f>IF(J87="","",(K87/J87)/LOOKUP(RIGHT($D$2,3),定数!$A$6:$A$13,定数!$B$6:$B$13))</f>
        <v/>
      </c>
      <c r="N87" s="35"/>
      <c r="O87" s="8"/>
      <c r="P87" s="52"/>
      <c r="Q87" s="52"/>
      <c r="R87" s="55" t="str">
        <f>IF(P87="","",T87*M87*LOOKUP(RIGHT($D$2,3),定数!$A$6:$A$13,定数!$B$6:$B$13))</f>
        <v/>
      </c>
      <c r="S87" s="55"/>
      <c r="T87" s="56" t="str">
        <f t="shared" si="13"/>
        <v/>
      </c>
      <c r="U87" s="56"/>
      <c r="V87" t="str">
        <f t="shared" si="12"/>
        <v/>
      </c>
      <c r="W87" t="str">
        <f t="shared" si="12"/>
        <v/>
      </c>
      <c r="X87" s="41" t="str">
        <f t="shared" si="14"/>
        <v/>
      </c>
      <c r="Y87" s="42" t="str">
        <f t="shared" si="15"/>
        <v/>
      </c>
    </row>
    <row r="88" spans="2:25" x14ac:dyDescent="0.15">
      <c r="B88" s="35">
        <v>80</v>
      </c>
      <c r="C88" s="51" t="str">
        <f t="shared" si="10"/>
        <v/>
      </c>
      <c r="D88" s="51"/>
      <c r="E88" s="35"/>
      <c r="F88" s="8"/>
      <c r="G88" s="35"/>
      <c r="H88" s="52"/>
      <c r="I88" s="52"/>
      <c r="J88" s="35"/>
      <c r="K88" s="53" t="str">
        <f t="shared" si="11"/>
        <v/>
      </c>
      <c r="L88" s="54"/>
      <c r="M88" s="6" t="str">
        <f>IF(J88="","",(K88/J88)/LOOKUP(RIGHT($D$2,3),定数!$A$6:$A$13,定数!$B$6:$B$13))</f>
        <v/>
      </c>
      <c r="N88" s="35"/>
      <c r="O88" s="8"/>
      <c r="P88" s="52"/>
      <c r="Q88" s="52"/>
      <c r="R88" s="55" t="str">
        <f>IF(P88="","",T88*M88*LOOKUP(RIGHT($D$2,3),定数!$A$6:$A$13,定数!$B$6:$B$13))</f>
        <v/>
      </c>
      <c r="S88" s="55"/>
      <c r="T88" s="56" t="str">
        <f t="shared" si="13"/>
        <v/>
      </c>
      <c r="U88" s="56"/>
      <c r="V88" t="str">
        <f t="shared" si="12"/>
        <v/>
      </c>
      <c r="W88" t="str">
        <f t="shared" si="12"/>
        <v/>
      </c>
      <c r="X88" s="41" t="str">
        <f t="shared" si="14"/>
        <v/>
      </c>
      <c r="Y88" s="42" t="str">
        <f t="shared" si="15"/>
        <v/>
      </c>
    </row>
    <row r="89" spans="2:25" x14ac:dyDescent="0.15">
      <c r="B89" s="35">
        <v>81</v>
      </c>
      <c r="C89" s="51" t="str">
        <f t="shared" si="10"/>
        <v/>
      </c>
      <c r="D89" s="51"/>
      <c r="E89" s="35"/>
      <c r="F89" s="8"/>
      <c r="G89" s="35"/>
      <c r="H89" s="52"/>
      <c r="I89" s="52"/>
      <c r="J89" s="35"/>
      <c r="K89" s="53" t="str">
        <f t="shared" si="11"/>
        <v/>
      </c>
      <c r="L89" s="54"/>
      <c r="M89" s="6" t="str">
        <f>IF(J89="","",(K89/J89)/LOOKUP(RIGHT($D$2,3),定数!$A$6:$A$13,定数!$B$6:$B$13))</f>
        <v/>
      </c>
      <c r="N89" s="35"/>
      <c r="O89" s="8"/>
      <c r="P89" s="52"/>
      <c r="Q89" s="52"/>
      <c r="R89" s="55" t="str">
        <f>IF(P89="","",T89*M89*LOOKUP(RIGHT($D$2,3),定数!$A$6:$A$13,定数!$B$6:$B$13))</f>
        <v/>
      </c>
      <c r="S89" s="55"/>
      <c r="T89" s="56" t="str">
        <f t="shared" si="13"/>
        <v/>
      </c>
      <c r="U89" s="56"/>
      <c r="V89" t="str">
        <f t="shared" si="12"/>
        <v/>
      </c>
      <c r="W89" t="str">
        <f t="shared" si="12"/>
        <v/>
      </c>
      <c r="X89" s="41" t="str">
        <f t="shared" si="14"/>
        <v/>
      </c>
      <c r="Y89" s="42" t="str">
        <f t="shared" si="15"/>
        <v/>
      </c>
    </row>
    <row r="90" spans="2:25" x14ac:dyDescent="0.15">
      <c r="B90" s="35">
        <v>82</v>
      </c>
      <c r="C90" s="51" t="str">
        <f t="shared" si="10"/>
        <v/>
      </c>
      <c r="D90" s="51"/>
      <c r="E90" s="35"/>
      <c r="F90" s="8"/>
      <c r="G90" s="35"/>
      <c r="H90" s="52"/>
      <c r="I90" s="52"/>
      <c r="J90" s="35"/>
      <c r="K90" s="53" t="str">
        <f t="shared" si="11"/>
        <v/>
      </c>
      <c r="L90" s="54"/>
      <c r="M90" s="6" t="str">
        <f>IF(J90="","",(K90/J90)/LOOKUP(RIGHT($D$2,3),定数!$A$6:$A$13,定数!$B$6:$B$13))</f>
        <v/>
      </c>
      <c r="N90" s="35"/>
      <c r="O90" s="8"/>
      <c r="P90" s="52"/>
      <c r="Q90" s="52"/>
      <c r="R90" s="55" t="str">
        <f>IF(P90="","",T90*M90*LOOKUP(RIGHT($D$2,3),定数!$A$6:$A$13,定数!$B$6:$B$13))</f>
        <v/>
      </c>
      <c r="S90" s="55"/>
      <c r="T90" s="56" t="str">
        <f t="shared" si="13"/>
        <v/>
      </c>
      <c r="U90" s="56"/>
      <c r="V90" t="str">
        <f t="shared" si="12"/>
        <v/>
      </c>
      <c r="W90" t="str">
        <f t="shared" si="12"/>
        <v/>
      </c>
      <c r="X90" s="41" t="str">
        <f t="shared" si="14"/>
        <v/>
      </c>
      <c r="Y90" s="42" t="str">
        <f t="shared" si="15"/>
        <v/>
      </c>
    </row>
    <row r="91" spans="2:25" x14ac:dyDescent="0.15">
      <c r="B91" s="35">
        <v>83</v>
      </c>
      <c r="C91" s="51" t="str">
        <f t="shared" si="10"/>
        <v/>
      </c>
      <c r="D91" s="51"/>
      <c r="E91" s="35"/>
      <c r="F91" s="8"/>
      <c r="G91" s="35"/>
      <c r="H91" s="52"/>
      <c r="I91" s="52"/>
      <c r="J91" s="35"/>
      <c r="K91" s="53" t="str">
        <f t="shared" si="11"/>
        <v/>
      </c>
      <c r="L91" s="54"/>
      <c r="M91" s="6" t="str">
        <f>IF(J91="","",(K91/J91)/LOOKUP(RIGHT($D$2,3),定数!$A$6:$A$13,定数!$B$6:$B$13))</f>
        <v/>
      </c>
      <c r="N91" s="35"/>
      <c r="O91" s="8"/>
      <c r="P91" s="52"/>
      <c r="Q91" s="52"/>
      <c r="R91" s="55" t="str">
        <f>IF(P91="","",T91*M91*LOOKUP(RIGHT($D$2,3),定数!$A$6:$A$13,定数!$B$6:$B$13))</f>
        <v/>
      </c>
      <c r="S91" s="55"/>
      <c r="T91" s="56" t="str">
        <f t="shared" si="13"/>
        <v/>
      </c>
      <c r="U91" s="56"/>
      <c r="V91" t="str">
        <f t="shared" ref="V91:W106" si="16">IF(S91&lt;&gt;"",IF(S91&lt;0,1+V90,0),"")</f>
        <v/>
      </c>
      <c r="W91" t="str">
        <f t="shared" si="16"/>
        <v/>
      </c>
      <c r="X91" s="41" t="str">
        <f t="shared" si="14"/>
        <v/>
      </c>
      <c r="Y91" s="42" t="str">
        <f t="shared" si="15"/>
        <v/>
      </c>
    </row>
    <row r="92" spans="2:25" x14ac:dyDescent="0.15">
      <c r="B92" s="35">
        <v>84</v>
      </c>
      <c r="C92" s="51" t="str">
        <f t="shared" si="10"/>
        <v/>
      </c>
      <c r="D92" s="51"/>
      <c r="E92" s="35"/>
      <c r="F92" s="8"/>
      <c r="G92" s="35"/>
      <c r="H92" s="52"/>
      <c r="I92" s="52"/>
      <c r="J92" s="35"/>
      <c r="K92" s="53" t="str">
        <f t="shared" si="11"/>
        <v/>
      </c>
      <c r="L92" s="54"/>
      <c r="M92" s="6" t="str">
        <f>IF(J92="","",(K92/J92)/LOOKUP(RIGHT($D$2,3),定数!$A$6:$A$13,定数!$B$6:$B$13))</f>
        <v/>
      </c>
      <c r="N92" s="35"/>
      <c r="O92" s="8"/>
      <c r="P92" s="52"/>
      <c r="Q92" s="52"/>
      <c r="R92" s="55" t="str">
        <f>IF(P92="","",T92*M92*LOOKUP(RIGHT($D$2,3),定数!$A$6:$A$13,定数!$B$6:$B$13))</f>
        <v/>
      </c>
      <c r="S92" s="55"/>
      <c r="T92" s="56" t="str">
        <f t="shared" si="13"/>
        <v/>
      </c>
      <c r="U92" s="56"/>
      <c r="V92" t="str">
        <f t="shared" si="16"/>
        <v/>
      </c>
      <c r="W92" t="str">
        <f t="shared" si="16"/>
        <v/>
      </c>
      <c r="X92" s="41" t="str">
        <f t="shared" si="14"/>
        <v/>
      </c>
      <c r="Y92" s="42" t="str">
        <f t="shared" si="15"/>
        <v/>
      </c>
    </row>
    <row r="93" spans="2:25" x14ac:dyDescent="0.15">
      <c r="B93" s="35">
        <v>85</v>
      </c>
      <c r="C93" s="51" t="str">
        <f t="shared" si="10"/>
        <v/>
      </c>
      <c r="D93" s="51"/>
      <c r="E93" s="35"/>
      <c r="F93" s="8"/>
      <c r="G93" s="35"/>
      <c r="H93" s="52"/>
      <c r="I93" s="52"/>
      <c r="J93" s="35"/>
      <c r="K93" s="53" t="str">
        <f t="shared" si="11"/>
        <v/>
      </c>
      <c r="L93" s="54"/>
      <c r="M93" s="6" t="str">
        <f>IF(J93="","",(K93/J93)/LOOKUP(RIGHT($D$2,3),定数!$A$6:$A$13,定数!$B$6:$B$13))</f>
        <v/>
      </c>
      <c r="N93" s="35"/>
      <c r="O93" s="8"/>
      <c r="P93" s="52"/>
      <c r="Q93" s="52"/>
      <c r="R93" s="55" t="str">
        <f>IF(P93="","",T93*M93*LOOKUP(RIGHT($D$2,3),定数!$A$6:$A$13,定数!$B$6:$B$13))</f>
        <v/>
      </c>
      <c r="S93" s="55"/>
      <c r="T93" s="56" t="str">
        <f t="shared" si="13"/>
        <v/>
      </c>
      <c r="U93" s="56"/>
      <c r="V93" t="str">
        <f t="shared" si="16"/>
        <v/>
      </c>
      <c r="W93" t="str">
        <f t="shared" si="16"/>
        <v/>
      </c>
      <c r="X93" s="41" t="str">
        <f t="shared" si="14"/>
        <v/>
      </c>
      <c r="Y93" s="42" t="str">
        <f t="shared" si="15"/>
        <v/>
      </c>
    </row>
    <row r="94" spans="2:25" x14ac:dyDescent="0.15">
      <c r="B94" s="35">
        <v>86</v>
      </c>
      <c r="C94" s="51" t="str">
        <f t="shared" si="10"/>
        <v/>
      </c>
      <c r="D94" s="51"/>
      <c r="E94" s="35"/>
      <c r="F94" s="8"/>
      <c r="G94" s="35"/>
      <c r="H94" s="52"/>
      <c r="I94" s="52"/>
      <c r="J94" s="35"/>
      <c r="K94" s="53" t="str">
        <f t="shared" si="11"/>
        <v/>
      </c>
      <c r="L94" s="54"/>
      <c r="M94" s="6" t="str">
        <f>IF(J94="","",(K94/J94)/LOOKUP(RIGHT($D$2,3),定数!$A$6:$A$13,定数!$B$6:$B$13))</f>
        <v/>
      </c>
      <c r="N94" s="35"/>
      <c r="O94" s="8"/>
      <c r="P94" s="52"/>
      <c r="Q94" s="52"/>
      <c r="R94" s="55" t="str">
        <f>IF(P94="","",T94*M94*LOOKUP(RIGHT($D$2,3),定数!$A$6:$A$13,定数!$B$6:$B$13))</f>
        <v/>
      </c>
      <c r="S94" s="55"/>
      <c r="T94" s="56" t="str">
        <f t="shared" si="13"/>
        <v/>
      </c>
      <c r="U94" s="56"/>
      <c r="V94" t="str">
        <f t="shared" si="16"/>
        <v/>
      </c>
      <c r="W94" t="str">
        <f t="shared" si="16"/>
        <v/>
      </c>
      <c r="X94" s="41" t="str">
        <f t="shared" si="14"/>
        <v/>
      </c>
      <c r="Y94" s="42" t="str">
        <f t="shared" si="15"/>
        <v/>
      </c>
    </row>
    <row r="95" spans="2:25" x14ac:dyDescent="0.15">
      <c r="B95" s="35">
        <v>87</v>
      </c>
      <c r="C95" s="51" t="str">
        <f t="shared" si="10"/>
        <v/>
      </c>
      <c r="D95" s="51"/>
      <c r="E95" s="35"/>
      <c r="F95" s="8"/>
      <c r="G95" s="35"/>
      <c r="H95" s="52"/>
      <c r="I95" s="52"/>
      <c r="J95" s="35"/>
      <c r="K95" s="53" t="str">
        <f t="shared" si="11"/>
        <v/>
      </c>
      <c r="L95" s="54"/>
      <c r="M95" s="6" t="str">
        <f>IF(J95="","",(K95/J95)/LOOKUP(RIGHT($D$2,3),定数!$A$6:$A$13,定数!$B$6:$B$13))</f>
        <v/>
      </c>
      <c r="N95" s="35"/>
      <c r="O95" s="8"/>
      <c r="P95" s="52"/>
      <c r="Q95" s="52"/>
      <c r="R95" s="55" t="str">
        <f>IF(P95="","",T95*M95*LOOKUP(RIGHT($D$2,3),定数!$A$6:$A$13,定数!$B$6:$B$13))</f>
        <v/>
      </c>
      <c r="S95" s="55"/>
      <c r="T95" s="56" t="str">
        <f t="shared" si="13"/>
        <v/>
      </c>
      <c r="U95" s="56"/>
      <c r="V95" t="str">
        <f t="shared" si="16"/>
        <v/>
      </c>
      <c r="W95" t="str">
        <f t="shared" si="16"/>
        <v/>
      </c>
      <c r="X95" s="41" t="str">
        <f t="shared" si="14"/>
        <v/>
      </c>
      <c r="Y95" s="42" t="str">
        <f t="shared" si="15"/>
        <v/>
      </c>
    </row>
    <row r="96" spans="2:25" x14ac:dyDescent="0.15">
      <c r="B96" s="35">
        <v>88</v>
      </c>
      <c r="C96" s="51" t="str">
        <f t="shared" si="10"/>
        <v/>
      </c>
      <c r="D96" s="51"/>
      <c r="E96" s="35"/>
      <c r="F96" s="8"/>
      <c r="G96" s="35"/>
      <c r="H96" s="52"/>
      <c r="I96" s="52"/>
      <c r="J96" s="35"/>
      <c r="K96" s="53" t="str">
        <f t="shared" si="11"/>
        <v/>
      </c>
      <c r="L96" s="54"/>
      <c r="M96" s="6" t="str">
        <f>IF(J96="","",(K96/J96)/LOOKUP(RIGHT($D$2,3),定数!$A$6:$A$13,定数!$B$6:$B$13))</f>
        <v/>
      </c>
      <c r="N96" s="35"/>
      <c r="O96" s="8"/>
      <c r="P96" s="52"/>
      <c r="Q96" s="52"/>
      <c r="R96" s="55" t="str">
        <f>IF(P96="","",T96*M96*LOOKUP(RIGHT($D$2,3),定数!$A$6:$A$13,定数!$B$6:$B$13))</f>
        <v/>
      </c>
      <c r="S96" s="55"/>
      <c r="T96" s="56" t="str">
        <f t="shared" si="13"/>
        <v/>
      </c>
      <c r="U96" s="56"/>
      <c r="V96" t="str">
        <f t="shared" si="16"/>
        <v/>
      </c>
      <c r="W96" t="str">
        <f t="shared" si="16"/>
        <v/>
      </c>
      <c r="X96" s="41" t="str">
        <f t="shared" si="14"/>
        <v/>
      </c>
      <c r="Y96" s="42" t="str">
        <f t="shared" si="15"/>
        <v/>
      </c>
    </row>
    <row r="97" spans="2:25" x14ac:dyDescent="0.15">
      <c r="B97" s="35">
        <v>89</v>
      </c>
      <c r="C97" s="51" t="str">
        <f t="shared" si="10"/>
        <v/>
      </c>
      <c r="D97" s="51"/>
      <c r="E97" s="35"/>
      <c r="F97" s="8"/>
      <c r="G97" s="35"/>
      <c r="H97" s="52"/>
      <c r="I97" s="52"/>
      <c r="J97" s="35"/>
      <c r="K97" s="53" t="str">
        <f t="shared" si="11"/>
        <v/>
      </c>
      <c r="L97" s="54"/>
      <c r="M97" s="6" t="str">
        <f>IF(J97="","",(K97/J97)/LOOKUP(RIGHT($D$2,3),定数!$A$6:$A$13,定数!$B$6:$B$13))</f>
        <v/>
      </c>
      <c r="N97" s="35"/>
      <c r="O97" s="8"/>
      <c r="P97" s="52"/>
      <c r="Q97" s="52"/>
      <c r="R97" s="55" t="str">
        <f>IF(P97="","",T97*M97*LOOKUP(RIGHT($D$2,3),定数!$A$6:$A$13,定数!$B$6:$B$13))</f>
        <v/>
      </c>
      <c r="S97" s="55"/>
      <c r="T97" s="56" t="str">
        <f t="shared" si="13"/>
        <v/>
      </c>
      <c r="U97" s="56"/>
      <c r="V97" t="str">
        <f t="shared" si="16"/>
        <v/>
      </c>
      <c r="W97" t="str">
        <f t="shared" si="16"/>
        <v/>
      </c>
      <c r="X97" s="41" t="str">
        <f t="shared" si="14"/>
        <v/>
      </c>
      <c r="Y97" s="42" t="str">
        <f t="shared" si="15"/>
        <v/>
      </c>
    </row>
    <row r="98" spans="2:25" x14ac:dyDescent="0.15">
      <c r="B98" s="35">
        <v>90</v>
      </c>
      <c r="C98" s="51" t="str">
        <f t="shared" si="10"/>
        <v/>
      </c>
      <c r="D98" s="51"/>
      <c r="E98" s="35"/>
      <c r="F98" s="8"/>
      <c r="G98" s="35"/>
      <c r="H98" s="52"/>
      <c r="I98" s="52"/>
      <c r="J98" s="35"/>
      <c r="K98" s="53" t="str">
        <f t="shared" si="11"/>
        <v/>
      </c>
      <c r="L98" s="54"/>
      <c r="M98" s="6" t="str">
        <f>IF(J98="","",(K98/J98)/LOOKUP(RIGHT($D$2,3),定数!$A$6:$A$13,定数!$B$6:$B$13))</f>
        <v/>
      </c>
      <c r="N98" s="35"/>
      <c r="O98" s="8"/>
      <c r="P98" s="52"/>
      <c r="Q98" s="52"/>
      <c r="R98" s="55" t="str">
        <f>IF(P98="","",T98*M98*LOOKUP(RIGHT($D$2,3),定数!$A$6:$A$13,定数!$B$6:$B$13))</f>
        <v/>
      </c>
      <c r="S98" s="55"/>
      <c r="T98" s="56" t="str">
        <f t="shared" si="13"/>
        <v/>
      </c>
      <c r="U98" s="56"/>
      <c r="V98" t="str">
        <f t="shared" si="16"/>
        <v/>
      </c>
      <c r="W98" t="str">
        <f t="shared" si="16"/>
        <v/>
      </c>
      <c r="X98" s="41" t="str">
        <f t="shared" si="14"/>
        <v/>
      </c>
      <c r="Y98" s="42" t="str">
        <f t="shared" si="15"/>
        <v/>
      </c>
    </row>
    <row r="99" spans="2:25" x14ac:dyDescent="0.15">
      <c r="B99" s="35">
        <v>91</v>
      </c>
      <c r="C99" s="51" t="str">
        <f t="shared" si="10"/>
        <v/>
      </c>
      <c r="D99" s="51"/>
      <c r="E99" s="35"/>
      <c r="F99" s="8"/>
      <c r="G99" s="35"/>
      <c r="H99" s="52"/>
      <c r="I99" s="52"/>
      <c r="J99" s="35"/>
      <c r="K99" s="53" t="str">
        <f t="shared" si="11"/>
        <v/>
      </c>
      <c r="L99" s="54"/>
      <c r="M99" s="6" t="str">
        <f>IF(J99="","",(K99/J99)/LOOKUP(RIGHT($D$2,3),定数!$A$6:$A$13,定数!$B$6:$B$13))</f>
        <v/>
      </c>
      <c r="N99" s="35"/>
      <c r="O99" s="8"/>
      <c r="P99" s="52"/>
      <c r="Q99" s="52"/>
      <c r="R99" s="55" t="str">
        <f>IF(P99="","",T99*M99*LOOKUP(RIGHT($D$2,3),定数!$A$6:$A$13,定数!$B$6:$B$13))</f>
        <v/>
      </c>
      <c r="S99" s="55"/>
      <c r="T99" s="56" t="str">
        <f t="shared" si="13"/>
        <v/>
      </c>
      <c r="U99" s="56"/>
      <c r="V99" t="str">
        <f t="shared" si="16"/>
        <v/>
      </c>
      <c r="W99" t="str">
        <f t="shared" si="16"/>
        <v/>
      </c>
      <c r="X99" s="41" t="str">
        <f t="shared" si="14"/>
        <v/>
      </c>
      <c r="Y99" s="42" t="str">
        <f t="shared" si="15"/>
        <v/>
      </c>
    </row>
    <row r="100" spans="2:25" x14ac:dyDescent="0.15">
      <c r="B100" s="35">
        <v>92</v>
      </c>
      <c r="C100" s="51" t="str">
        <f t="shared" si="10"/>
        <v/>
      </c>
      <c r="D100" s="51"/>
      <c r="E100" s="35"/>
      <c r="F100" s="8"/>
      <c r="G100" s="35"/>
      <c r="H100" s="52"/>
      <c r="I100" s="52"/>
      <c r="J100" s="35"/>
      <c r="K100" s="53" t="str">
        <f t="shared" si="11"/>
        <v/>
      </c>
      <c r="L100" s="54"/>
      <c r="M100" s="6" t="str">
        <f>IF(J100="","",(K100/J100)/LOOKUP(RIGHT($D$2,3),定数!$A$6:$A$13,定数!$B$6:$B$13))</f>
        <v/>
      </c>
      <c r="N100" s="35"/>
      <c r="O100" s="8"/>
      <c r="P100" s="52"/>
      <c r="Q100" s="52"/>
      <c r="R100" s="55" t="str">
        <f>IF(P100="","",T100*M100*LOOKUP(RIGHT($D$2,3),定数!$A$6:$A$13,定数!$B$6:$B$13))</f>
        <v/>
      </c>
      <c r="S100" s="55"/>
      <c r="T100" s="56" t="str">
        <f t="shared" si="13"/>
        <v/>
      </c>
      <c r="U100" s="56"/>
      <c r="V100" t="str">
        <f t="shared" si="16"/>
        <v/>
      </c>
      <c r="W100" t="str">
        <f t="shared" si="16"/>
        <v/>
      </c>
      <c r="X100" s="41" t="str">
        <f t="shared" si="14"/>
        <v/>
      </c>
      <c r="Y100" s="42" t="str">
        <f t="shared" si="15"/>
        <v/>
      </c>
    </row>
    <row r="101" spans="2:25" x14ac:dyDescent="0.15">
      <c r="B101" s="35">
        <v>93</v>
      </c>
      <c r="C101" s="51" t="str">
        <f t="shared" si="10"/>
        <v/>
      </c>
      <c r="D101" s="51"/>
      <c r="E101" s="35"/>
      <c r="F101" s="8"/>
      <c r="G101" s="35"/>
      <c r="H101" s="52"/>
      <c r="I101" s="52"/>
      <c r="J101" s="35"/>
      <c r="K101" s="53" t="str">
        <f t="shared" si="11"/>
        <v/>
      </c>
      <c r="L101" s="54"/>
      <c r="M101" s="6" t="str">
        <f>IF(J101="","",(K101/J101)/LOOKUP(RIGHT($D$2,3),定数!$A$6:$A$13,定数!$B$6:$B$13))</f>
        <v/>
      </c>
      <c r="N101" s="35"/>
      <c r="O101" s="8"/>
      <c r="P101" s="52"/>
      <c r="Q101" s="52"/>
      <c r="R101" s="55" t="str">
        <f>IF(P101="","",T101*M101*LOOKUP(RIGHT($D$2,3),定数!$A$6:$A$13,定数!$B$6:$B$13))</f>
        <v/>
      </c>
      <c r="S101" s="55"/>
      <c r="T101" s="56" t="str">
        <f t="shared" si="13"/>
        <v/>
      </c>
      <c r="U101" s="56"/>
      <c r="V101" t="str">
        <f t="shared" si="16"/>
        <v/>
      </c>
      <c r="W101" t="str">
        <f t="shared" si="16"/>
        <v/>
      </c>
      <c r="X101" s="41" t="str">
        <f t="shared" si="14"/>
        <v/>
      </c>
      <c r="Y101" s="42" t="str">
        <f t="shared" si="15"/>
        <v/>
      </c>
    </row>
    <row r="102" spans="2:25" x14ac:dyDescent="0.15">
      <c r="B102" s="35">
        <v>94</v>
      </c>
      <c r="C102" s="51" t="str">
        <f t="shared" si="10"/>
        <v/>
      </c>
      <c r="D102" s="51"/>
      <c r="E102" s="35"/>
      <c r="F102" s="8"/>
      <c r="G102" s="35"/>
      <c r="H102" s="52"/>
      <c r="I102" s="52"/>
      <c r="J102" s="35"/>
      <c r="K102" s="53" t="str">
        <f t="shared" si="11"/>
        <v/>
      </c>
      <c r="L102" s="54"/>
      <c r="M102" s="6" t="str">
        <f>IF(J102="","",(K102/J102)/LOOKUP(RIGHT($D$2,3),定数!$A$6:$A$13,定数!$B$6:$B$13))</f>
        <v/>
      </c>
      <c r="N102" s="35"/>
      <c r="O102" s="8"/>
      <c r="P102" s="52"/>
      <c r="Q102" s="52"/>
      <c r="R102" s="55" t="str">
        <f>IF(P102="","",T102*M102*LOOKUP(RIGHT($D$2,3),定数!$A$6:$A$13,定数!$B$6:$B$13))</f>
        <v/>
      </c>
      <c r="S102" s="55"/>
      <c r="T102" s="56" t="str">
        <f t="shared" si="13"/>
        <v/>
      </c>
      <c r="U102" s="56"/>
      <c r="V102" t="str">
        <f t="shared" si="16"/>
        <v/>
      </c>
      <c r="W102" t="str">
        <f t="shared" si="16"/>
        <v/>
      </c>
      <c r="X102" s="41" t="str">
        <f t="shared" si="14"/>
        <v/>
      </c>
      <c r="Y102" s="42" t="str">
        <f t="shared" si="15"/>
        <v/>
      </c>
    </row>
    <row r="103" spans="2:25" x14ac:dyDescent="0.15">
      <c r="B103" s="35">
        <v>95</v>
      </c>
      <c r="C103" s="51" t="str">
        <f t="shared" si="10"/>
        <v/>
      </c>
      <c r="D103" s="51"/>
      <c r="E103" s="35"/>
      <c r="F103" s="8"/>
      <c r="G103" s="35"/>
      <c r="H103" s="52"/>
      <c r="I103" s="52"/>
      <c r="J103" s="35"/>
      <c r="K103" s="53" t="str">
        <f t="shared" si="11"/>
        <v/>
      </c>
      <c r="L103" s="54"/>
      <c r="M103" s="6" t="str">
        <f>IF(J103="","",(K103/J103)/LOOKUP(RIGHT($D$2,3),定数!$A$6:$A$13,定数!$B$6:$B$13))</f>
        <v/>
      </c>
      <c r="N103" s="35"/>
      <c r="O103" s="8"/>
      <c r="P103" s="52"/>
      <c r="Q103" s="52"/>
      <c r="R103" s="55" t="str">
        <f>IF(P103="","",T103*M103*LOOKUP(RIGHT($D$2,3),定数!$A$6:$A$13,定数!$B$6:$B$13))</f>
        <v/>
      </c>
      <c r="S103" s="55"/>
      <c r="T103" s="56" t="str">
        <f t="shared" si="13"/>
        <v/>
      </c>
      <c r="U103" s="56"/>
      <c r="V103" t="str">
        <f t="shared" si="16"/>
        <v/>
      </c>
      <c r="W103" t="str">
        <f t="shared" si="16"/>
        <v/>
      </c>
      <c r="X103" s="41" t="str">
        <f t="shared" si="14"/>
        <v/>
      </c>
      <c r="Y103" s="42" t="str">
        <f t="shared" si="15"/>
        <v/>
      </c>
    </row>
    <row r="104" spans="2:25" x14ac:dyDescent="0.15">
      <c r="B104" s="35">
        <v>96</v>
      </c>
      <c r="C104" s="51" t="str">
        <f t="shared" si="10"/>
        <v/>
      </c>
      <c r="D104" s="51"/>
      <c r="E104" s="35"/>
      <c r="F104" s="8"/>
      <c r="G104" s="35"/>
      <c r="H104" s="52"/>
      <c r="I104" s="52"/>
      <c r="J104" s="35"/>
      <c r="K104" s="53" t="str">
        <f t="shared" si="11"/>
        <v/>
      </c>
      <c r="L104" s="54"/>
      <c r="M104" s="6" t="str">
        <f>IF(J104="","",(K104/J104)/LOOKUP(RIGHT($D$2,3),定数!$A$6:$A$13,定数!$B$6:$B$13))</f>
        <v/>
      </c>
      <c r="N104" s="35"/>
      <c r="O104" s="8"/>
      <c r="P104" s="52"/>
      <c r="Q104" s="52"/>
      <c r="R104" s="55" t="str">
        <f>IF(P104="","",T104*M104*LOOKUP(RIGHT($D$2,3),定数!$A$6:$A$13,定数!$B$6:$B$13))</f>
        <v/>
      </c>
      <c r="S104" s="55"/>
      <c r="T104" s="56" t="str">
        <f t="shared" si="13"/>
        <v/>
      </c>
      <c r="U104" s="56"/>
      <c r="V104" t="str">
        <f t="shared" si="16"/>
        <v/>
      </c>
      <c r="W104" t="str">
        <f t="shared" si="16"/>
        <v/>
      </c>
      <c r="X104" s="41" t="str">
        <f t="shared" si="14"/>
        <v/>
      </c>
      <c r="Y104" s="42" t="str">
        <f t="shared" si="15"/>
        <v/>
      </c>
    </row>
    <row r="105" spans="2:25" x14ac:dyDescent="0.15">
      <c r="B105" s="35">
        <v>97</v>
      </c>
      <c r="C105" s="51" t="str">
        <f t="shared" si="10"/>
        <v/>
      </c>
      <c r="D105" s="51"/>
      <c r="E105" s="35"/>
      <c r="F105" s="8"/>
      <c r="G105" s="35"/>
      <c r="H105" s="52"/>
      <c r="I105" s="52"/>
      <c r="J105" s="35"/>
      <c r="K105" s="53" t="str">
        <f t="shared" si="11"/>
        <v/>
      </c>
      <c r="L105" s="54"/>
      <c r="M105" s="6" t="str">
        <f>IF(J105="","",(K105/J105)/LOOKUP(RIGHT($D$2,3),定数!$A$6:$A$13,定数!$B$6:$B$13))</f>
        <v/>
      </c>
      <c r="N105" s="35"/>
      <c r="O105" s="8"/>
      <c r="P105" s="52"/>
      <c r="Q105" s="52"/>
      <c r="R105" s="55" t="str">
        <f>IF(P105="","",T105*M105*LOOKUP(RIGHT($D$2,3),定数!$A$6:$A$13,定数!$B$6:$B$13))</f>
        <v/>
      </c>
      <c r="S105" s="55"/>
      <c r="T105" s="56" t="str">
        <f t="shared" si="13"/>
        <v/>
      </c>
      <c r="U105" s="56"/>
      <c r="V105" t="str">
        <f t="shared" si="16"/>
        <v/>
      </c>
      <c r="W105" t="str">
        <f t="shared" si="16"/>
        <v/>
      </c>
      <c r="X105" s="41" t="str">
        <f t="shared" si="14"/>
        <v/>
      </c>
      <c r="Y105" s="42" t="str">
        <f t="shared" si="15"/>
        <v/>
      </c>
    </row>
    <row r="106" spans="2:25" x14ac:dyDescent="0.15">
      <c r="B106" s="35">
        <v>98</v>
      </c>
      <c r="C106" s="51" t="str">
        <f t="shared" si="10"/>
        <v/>
      </c>
      <c r="D106" s="51"/>
      <c r="E106" s="35"/>
      <c r="F106" s="8"/>
      <c r="G106" s="35"/>
      <c r="H106" s="52"/>
      <c r="I106" s="52"/>
      <c r="J106" s="35"/>
      <c r="K106" s="53" t="str">
        <f t="shared" si="11"/>
        <v/>
      </c>
      <c r="L106" s="54"/>
      <c r="M106" s="6" t="str">
        <f>IF(J106="","",(K106/J106)/LOOKUP(RIGHT($D$2,3),定数!$A$6:$A$13,定数!$B$6:$B$13))</f>
        <v/>
      </c>
      <c r="N106" s="35"/>
      <c r="O106" s="8"/>
      <c r="P106" s="52"/>
      <c r="Q106" s="52"/>
      <c r="R106" s="55" t="str">
        <f>IF(P106="","",T106*M106*LOOKUP(RIGHT($D$2,3),定数!$A$6:$A$13,定数!$B$6:$B$13))</f>
        <v/>
      </c>
      <c r="S106" s="55"/>
      <c r="T106" s="56" t="str">
        <f t="shared" si="13"/>
        <v/>
      </c>
      <c r="U106" s="56"/>
      <c r="V106" t="str">
        <f t="shared" si="16"/>
        <v/>
      </c>
      <c r="W106" t="str">
        <f t="shared" si="16"/>
        <v/>
      </c>
      <c r="X106" s="41" t="str">
        <f t="shared" si="14"/>
        <v/>
      </c>
      <c r="Y106" s="42" t="str">
        <f t="shared" si="15"/>
        <v/>
      </c>
    </row>
    <row r="107" spans="2:25" x14ac:dyDescent="0.15">
      <c r="B107" s="35">
        <v>99</v>
      </c>
      <c r="C107" s="51" t="str">
        <f t="shared" si="10"/>
        <v/>
      </c>
      <c r="D107" s="51"/>
      <c r="E107" s="35"/>
      <c r="F107" s="8"/>
      <c r="G107" s="35"/>
      <c r="H107" s="52"/>
      <c r="I107" s="52"/>
      <c r="J107" s="35"/>
      <c r="K107" s="53" t="str">
        <f t="shared" si="11"/>
        <v/>
      </c>
      <c r="L107" s="54"/>
      <c r="M107" s="6" t="str">
        <f>IF(J107="","",(K107/J107)/LOOKUP(RIGHT($D$2,3),定数!$A$6:$A$13,定数!$B$6:$B$13))</f>
        <v/>
      </c>
      <c r="N107" s="35"/>
      <c r="O107" s="8"/>
      <c r="P107" s="52"/>
      <c r="Q107" s="52"/>
      <c r="R107" s="55" t="str">
        <f>IF(P107="","",T107*M107*LOOKUP(RIGHT($D$2,3),定数!$A$6:$A$13,定数!$B$6:$B$13))</f>
        <v/>
      </c>
      <c r="S107" s="55"/>
      <c r="T107" s="56" t="str">
        <f t="shared" si="13"/>
        <v/>
      </c>
      <c r="U107" s="56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4"/>
        <v/>
      </c>
      <c r="Y107" s="42" t="str">
        <f t="shared" si="15"/>
        <v/>
      </c>
    </row>
    <row r="108" spans="2:25" x14ac:dyDescent="0.15">
      <c r="B108" s="35">
        <v>100</v>
      </c>
      <c r="C108" s="51" t="str">
        <f t="shared" si="10"/>
        <v/>
      </c>
      <c r="D108" s="51"/>
      <c r="E108" s="35"/>
      <c r="F108" s="8"/>
      <c r="G108" s="35"/>
      <c r="H108" s="52"/>
      <c r="I108" s="52"/>
      <c r="J108" s="35"/>
      <c r="K108" s="53" t="str">
        <f t="shared" si="11"/>
        <v/>
      </c>
      <c r="L108" s="54"/>
      <c r="M108" s="6" t="str">
        <f>IF(J108="","",(K108/J108)/LOOKUP(RIGHT($D$2,3),定数!$A$6:$A$13,定数!$B$6:$B$13))</f>
        <v/>
      </c>
      <c r="N108" s="35"/>
      <c r="O108" s="8"/>
      <c r="P108" s="52"/>
      <c r="Q108" s="52"/>
      <c r="R108" s="55" t="str">
        <f>IF(P108="","",T108*M108*LOOKUP(RIGHT($D$2,3),定数!$A$6:$A$13,定数!$B$6:$B$13))</f>
        <v/>
      </c>
      <c r="S108" s="55"/>
      <c r="T108" s="56" t="str">
        <f t="shared" si="13"/>
        <v/>
      </c>
      <c r="U108" s="56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4"/>
        <v/>
      </c>
      <c r="Y108" s="42" t="str">
        <f t="shared" si="15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9:G108">
    <cfRule type="cellIs" dxfId="89" priority="87" stopIfTrue="1" operator="equal">
      <formula>"買"</formula>
    </cfRule>
    <cfRule type="cellIs" dxfId="88" priority="88" stopIfTrue="1" operator="equal">
      <formula>"売"</formula>
    </cfRule>
  </conditionalFormatting>
  <conditionalFormatting sqref="G9">
    <cfRule type="cellIs" dxfId="87" priority="79" stopIfTrue="1" operator="equal">
      <formula>"買"</formula>
    </cfRule>
    <cfRule type="cellIs" dxfId="86" priority="80" stopIfTrue="1" operator="equal">
      <formula>"売"</formula>
    </cfRule>
  </conditionalFormatting>
  <conditionalFormatting sqref="G10">
    <cfRule type="cellIs" dxfId="85" priority="77" stopIfTrue="1" operator="equal">
      <formula>"買"</formula>
    </cfRule>
    <cfRule type="cellIs" dxfId="84" priority="78" stopIfTrue="1" operator="equal">
      <formula>"売"</formula>
    </cfRule>
  </conditionalFormatting>
  <conditionalFormatting sqref="G11">
    <cfRule type="cellIs" dxfId="83" priority="75" stopIfTrue="1" operator="equal">
      <formula>"買"</formula>
    </cfRule>
    <cfRule type="cellIs" dxfId="82" priority="76" stopIfTrue="1" operator="equal">
      <formula>"売"</formula>
    </cfRule>
  </conditionalFormatting>
  <conditionalFormatting sqref="G12">
    <cfRule type="cellIs" dxfId="81" priority="73" stopIfTrue="1" operator="equal">
      <formula>"買"</formula>
    </cfRule>
    <cfRule type="cellIs" dxfId="80" priority="74" stopIfTrue="1" operator="equal">
      <formula>"売"</formula>
    </cfRule>
  </conditionalFormatting>
  <conditionalFormatting sqref="G13">
    <cfRule type="cellIs" dxfId="79" priority="71" stopIfTrue="1" operator="equal">
      <formula>"買"</formula>
    </cfRule>
    <cfRule type="cellIs" dxfId="78" priority="72" stopIfTrue="1" operator="equal">
      <formula>"売"</formula>
    </cfRule>
  </conditionalFormatting>
  <conditionalFormatting sqref="G14">
    <cfRule type="cellIs" dxfId="77" priority="69" stopIfTrue="1" operator="equal">
      <formula>"買"</formula>
    </cfRule>
    <cfRule type="cellIs" dxfId="76" priority="70" stopIfTrue="1" operator="equal">
      <formula>"売"</formula>
    </cfRule>
  </conditionalFormatting>
  <conditionalFormatting sqref="G15">
    <cfRule type="cellIs" dxfId="75" priority="67" stopIfTrue="1" operator="equal">
      <formula>"買"</formula>
    </cfRule>
    <cfRule type="cellIs" dxfId="74" priority="68" stopIfTrue="1" operator="equal">
      <formula>"売"</formula>
    </cfRule>
  </conditionalFormatting>
  <conditionalFormatting sqref="G16">
    <cfRule type="cellIs" dxfId="73" priority="65" stopIfTrue="1" operator="equal">
      <formula>"買"</formula>
    </cfRule>
    <cfRule type="cellIs" dxfId="72" priority="66" stopIfTrue="1" operator="equal">
      <formula>"売"</formula>
    </cfRule>
  </conditionalFormatting>
  <conditionalFormatting sqref="G17">
    <cfRule type="cellIs" dxfId="71" priority="63" stopIfTrue="1" operator="equal">
      <formula>"買"</formula>
    </cfRule>
    <cfRule type="cellIs" dxfId="70" priority="64" stopIfTrue="1" operator="equal">
      <formula>"売"</formula>
    </cfRule>
  </conditionalFormatting>
  <conditionalFormatting sqref="G18">
    <cfRule type="cellIs" dxfId="69" priority="61" stopIfTrue="1" operator="equal">
      <formula>"買"</formula>
    </cfRule>
    <cfRule type="cellIs" dxfId="68" priority="62" stopIfTrue="1" operator="equal">
      <formula>"売"</formula>
    </cfRule>
  </conditionalFormatting>
  <conditionalFormatting sqref="G19">
    <cfRule type="cellIs" dxfId="67" priority="59" stopIfTrue="1" operator="equal">
      <formula>"買"</formula>
    </cfRule>
    <cfRule type="cellIs" dxfId="66" priority="60" stopIfTrue="1" operator="equal">
      <formula>"売"</formula>
    </cfRule>
  </conditionalFormatting>
  <conditionalFormatting sqref="G20">
    <cfRule type="cellIs" dxfId="65" priority="57" stopIfTrue="1" operator="equal">
      <formula>"買"</formula>
    </cfRule>
    <cfRule type="cellIs" dxfId="64" priority="58" stopIfTrue="1" operator="equal">
      <formula>"売"</formula>
    </cfRule>
  </conditionalFormatting>
  <conditionalFormatting sqref="G21">
    <cfRule type="cellIs" dxfId="63" priority="55" stopIfTrue="1" operator="equal">
      <formula>"買"</formula>
    </cfRule>
    <cfRule type="cellIs" dxfId="62" priority="56" stopIfTrue="1" operator="equal">
      <formula>"売"</formula>
    </cfRule>
  </conditionalFormatting>
  <conditionalFormatting sqref="G22">
    <cfRule type="cellIs" dxfId="61" priority="53" stopIfTrue="1" operator="equal">
      <formula>"買"</formula>
    </cfRule>
    <cfRule type="cellIs" dxfId="60" priority="54" stopIfTrue="1" operator="equal">
      <formula>"売"</formula>
    </cfRule>
  </conditionalFormatting>
  <conditionalFormatting sqref="G23">
    <cfRule type="cellIs" dxfId="59" priority="51" stopIfTrue="1" operator="equal">
      <formula>"買"</formula>
    </cfRule>
    <cfRule type="cellIs" dxfId="58" priority="52" stopIfTrue="1" operator="equal">
      <formula>"売"</formula>
    </cfRule>
  </conditionalFormatting>
  <conditionalFormatting sqref="G24">
    <cfRule type="cellIs" dxfId="57" priority="49" stopIfTrue="1" operator="equal">
      <formula>"買"</formula>
    </cfRule>
    <cfRule type="cellIs" dxfId="56" priority="50" stopIfTrue="1" operator="equal">
      <formula>"売"</formula>
    </cfRule>
  </conditionalFormatting>
  <conditionalFormatting sqref="G25">
    <cfRule type="cellIs" dxfId="55" priority="47" stopIfTrue="1" operator="equal">
      <formula>"買"</formula>
    </cfRule>
    <cfRule type="cellIs" dxfId="54" priority="48" stopIfTrue="1" operator="equal">
      <formula>"売"</formula>
    </cfRule>
  </conditionalFormatting>
  <conditionalFormatting sqref="G26">
    <cfRule type="cellIs" dxfId="53" priority="45" stopIfTrue="1" operator="equal">
      <formula>"買"</formula>
    </cfRule>
    <cfRule type="cellIs" dxfId="52" priority="46" stopIfTrue="1" operator="equal">
      <formula>"売"</formula>
    </cfRule>
  </conditionalFormatting>
  <conditionalFormatting sqref="G27">
    <cfRule type="cellIs" dxfId="51" priority="43" stopIfTrue="1" operator="equal">
      <formula>"買"</formula>
    </cfRule>
    <cfRule type="cellIs" dxfId="50" priority="44" stopIfTrue="1" operator="equal">
      <formula>"売"</formula>
    </cfRule>
  </conditionalFormatting>
  <conditionalFormatting sqref="G28">
    <cfRule type="cellIs" dxfId="49" priority="41" stopIfTrue="1" operator="equal">
      <formula>"買"</formula>
    </cfRule>
    <cfRule type="cellIs" dxfId="48" priority="42" stopIfTrue="1" operator="equal">
      <formula>"売"</formula>
    </cfRule>
  </conditionalFormatting>
  <conditionalFormatting sqref="G29">
    <cfRule type="cellIs" dxfId="47" priority="39" stopIfTrue="1" operator="equal">
      <formula>"買"</formula>
    </cfRule>
    <cfRule type="cellIs" dxfId="46" priority="40" stopIfTrue="1" operator="equal">
      <formula>"売"</formula>
    </cfRule>
  </conditionalFormatting>
  <conditionalFormatting sqref="G30">
    <cfRule type="cellIs" dxfId="45" priority="37" stopIfTrue="1" operator="equal">
      <formula>"買"</formula>
    </cfRule>
    <cfRule type="cellIs" dxfId="44" priority="38" stopIfTrue="1" operator="equal">
      <formula>"売"</formula>
    </cfRule>
  </conditionalFormatting>
  <conditionalFormatting sqref="G31">
    <cfRule type="cellIs" dxfId="43" priority="35" stopIfTrue="1" operator="equal">
      <formula>"買"</formula>
    </cfRule>
    <cfRule type="cellIs" dxfId="42" priority="36" stopIfTrue="1" operator="equal">
      <formula>"売"</formula>
    </cfRule>
  </conditionalFormatting>
  <conditionalFormatting sqref="G32">
    <cfRule type="cellIs" dxfId="41" priority="33" stopIfTrue="1" operator="equal">
      <formula>"買"</formula>
    </cfRule>
    <cfRule type="cellIs" dxfId="40" priority="34" stopIfTrue="1" operator="equal">
      <formula>"売"</formula>
    </cfRule>
  </conditionalFormatting>
  <conditionalFormatting sqref="G33">
    <cfRule type="cellIs" dxfId="39" priority="31" stopIfTrue="1" operator="equal">
      <formula>"買"</formula>
    </cfRule>
    <cfRule type="cellIs" dxfId="38" priority="32" stopIfTrue="1" operator="equal">
      <formula>"売"</formula>
    </cfRule>
  </conditionalFormatting>
  <conditionalFormatting sqref="G34">
    <cfRule type="cellIs" dxfId="37" priority="29" stopIfTrue="1" operator="equal">
      <formula>"買"</formula>
    </cfRule>
    <cfRule type="cellIs" dxfId="36" priority="30" stopIfTrue="1" operator="equal">
      <formula>"売"</formula>
    </cfRule>
  </conditionalFormatting>
  <conditionalFormatting sqref="G35">
    <cfRule type="cellIs" dxfId="35" priority="27" stopIfTrue="1" operator="equal">
      <formula>"買"</formula>
    </cfRule>
    <cfRule type="cellIs" dxfId="34" priority="28" stopIfTrue="1" operator="equal">
      <formula>"売"</formula>
    </cfRule>
  </conditionalFormatting>
  <conditionalFormatting sqref="G36">
    <cfRule type="cellIs" dxfId="33" priority="25" stopIfTrue="1" operator="equal">
      <formula>"買"</formula>
    </cfRule>
    <cfRule type="cellIs" dxfId="32" priority="26" stopIfTrue="1" operator="equal">
      <formula>"売"</formula>
    </cfRule>
  </conditionalFormatting>
  <conditionalFormatting sqref="G37">
    <cfRule type="cellIs" dxfId="31" priority="23" stopIfTrue="1" operator="equal">
      <formula>"買"</formula>
    </cfRule>
    <cfRule type="cellIs" dxfId="30" priority="24" stopIfTrue="1" operator="equal">
      <formula>"売"</formula>
    </cfRule>
  </conditionalFormatting>
  <conditionalFormatting sqref="G38">
    <cfRule type="cellIs" dxfId="29" priority="21" stopIfTrue="1" operator="equal">
      <formula>"買"</formula>
    </cfRule>
    <cfRule type="cellIs" dxfId="28" priority="22" stopIfTrue="1" operator="equal">
      <formula>"売"</formula>
    </cfRule>
  </conditionalFormatting>
  <conditionalFormatting sqref="G39">
    <cfRule type="cellIs" dxfId="27" priority="19" stopIfTrue="1" operator="equal">
      <formula>"買"</formula>
    </cfRule>
    <cfRule type="cellIs" dxfId="26" priority="20" stopIfTrue="1" operator="equal">
      <formula>"売"</formula>
    </cfRule>
  </conditionalFormatting>
  <conditionalFormatting sqref="G40">
    <cfRule type="cellIs" dxfId="25" priority="17" stopIfTrue="1" operator="equal">
      <formula>"買"</formula>
    </cfRule>
    <cfRule type="cellIs" dxfId="24" priority="18" stopIfTrue="1" operator="equal">
      <formula>"売"</formula>
    </cfRule>
  </conditionalFormatting>
  <conditionalFormatting sqref="G41">
    <cfRule type="cellIs" dxfId="23" priority="15" stopIfTrue="1" operator="equal">
      <formula>"買"</formula>
    </cfRule>
    <cfRule type="cellIs" dxfId="22" priority="16" stopIfTrue="1" operator="equal">
      <formula>"売"</formula>
    </cfRule>
  </conditionalFormatting>
  <conditionalFormatting sqref="G42">
    <cfRule type="cellIs" dxfId="21" priority="13" stopIfTrue="1" operator="equal">
      <formula>"買"</formula>
    </cfRule>
    <cfRule type="cellIs" dxfId="20" priority="14" stopIfTrue="1" operator="equal">
      <formula>"売"</formula>
    </cfRule>
  </conditionalFormatting>
  <conditionalFormatting sqref="G43">
    <cfRule type="cellIs" dxfId="19" priority="11" stopIfTrue="1" operator="equal">
      <formula>"買"</formula>
    </cfRule>
    <cfRule type="cellIs" dxfId="18" priority="12" stopIfTrue="1" operator="equal">
      <formula>"売"</formula>
    </cfRule>
  </conditionalFormatting>
  <conditionalFormatting sqref="G44">
    <cfRule type="cellIs" dxfId="17" priority="9" stopIfTrue="1" operator="equal">
      <formula>"買"</formula>
    </cfRule>
    <cfRule type="cellIs" dxfId="16" priority="10" stopIfTrue="1" operator="equal">
      <formula>"売"</formula>
    </cfRule>
  </conditionalFormatting>
  <conditionalFormatting sqref="G45">
    <cfRule type="cellIs" dxfId="15" priority="7" stopIfTrue="1" operator="equal">
      <formula>"買"</formula>
    </cfRule>
    <cfRule type="cellIs" dxfId="14" priority="8" stopIfTrue="1" operator="equal">
      <formula>"売"</formula>
    </cfRule>
  </conditionalFormatting>
  <conditionalFormatting sqref="G46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47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48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8:AB558"/>
  <sheetViews>
    <sheetView topLeftCell="A556" zoomScale="80" zoomScaleNormal="80" workbookViewId="0">
      <selection activeCell="A598" sqref="A598"/>
    </sheetView>
  </sheetViews>
  <sheetFormatPr defaultRowHeight="14.25" x14ac:dyDescent="0.15"/>
  <cols>
    <col min="1" max="1" width="7.375" style="34" customWidth="1"/>
    <col min="2" max="2" width="8.125" customWidth="1"/>
  </cols>
  <sheetData>
    <row r="118" spans="28:28" x14ac:dyDescent="0.15">
      <c r="AB118" t="s">
        <v>70</v>
      </c>
    </row>
    <row r="157" spans="28:28" x14ac:dyDescent="0.15">
      <c r="AB157">
        <v>6</v>
      </c>
    </row>
    <row r="198" spans="28:28" x14ac:dyDescent="0.15">
      <c r="AB198">
        <v>7</v>
      </c>
    </row>
    <row r="238" spans="28:28" x14ac:dyDescent="0.15">
      <c r="AB238" t="s">
        <v>71</v>
      </c>
    </row>
    <row r="278" spans="28:28" x14ac:dyDescent="0.15">
      <c r="AB278">
        <v>10</v>
      </c>
    </row>
    <row r="318" spans="28:28" x14ac:dyDescent="0.15">
      <c r="AB318" t="s">
        <v>72</v>
      </c>
    </row>
    <row r="358" spans="28:28" x14ac:dyDescent="0.15">
      <c r="AB358">
        <v>14</v>
      </c>
    </row>
    <row r="398" spans="28:28" x14ac:dyDescent="0.15">
      <c r="AB398">
        <v>15</v>
      </c>
    </row>
    <row r="438" spans="28:28" x14ac:dyDescent="0.15">
      <c r="AB438">
        <v>16</v>
      </c>
    </row>
    <row r="478" spans="28:28" x14ac:dyDescent="0.15">
      <c r="AB478" t="s">
        <v>73</v>
      </c>
    </row>
    <row r="518" spans="28:28" x14ac:dyDescent="0.15">
      <c r="AB518">
        <v>19</v>
      </c>
    </row>
    <row r="558" spans="28:28" x14ac:dyDescent="0.15">
      <c r="AB558" t="s">
        <v>74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A22" sqref="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1" t="s">
        <v>75</v>
      </c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15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15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15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15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15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15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15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 x14ac:dyDescent="0.15">
      <c r="A11" t="s">
        <v>1</v>
      </c>
    </row>
    <row r="12" spans="1:10" x14ac:dyDescent="0.15">
      <c r="A12" s="93" t="s">
        <v>76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15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15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15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15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15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15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15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15">
      <c r="A21" t="s">
        <v>78</v>
      </c>
    </row>
    <row r="22" spans="1:10" x14ac:dyDescent="0.15">
      <c r="A22" s="93" t="s">
        <v>77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15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15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15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15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15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15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15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E27" sqref="E27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38</v>
      </c>
      <c r="C2" s="26"/>
    </row>
    <row r="4" spans="2:9" x14ac:dyDescent="0.15">
      <c r="B4" s="29" t="s">
        <v>41</v>
      </c>
      <c r="C4" s="29" t="s">
        <v>39</v>
      </c>
      <c r="D4" s="29" t="s">
        <v>44</v>
      </c>
      <c r="E4" s="30" t="s">
        <v>40</v>
      </c>
      <c r="F4" s="29" t="s">
        <v>45</v>
      </c>
      <c r="G4" s="30" t="s">
        <v>40</v>
      </c>
      <c r="H4" s="29" t="s">
        <v>46</v>
      </c>
      <c r="I4" s="30" t="s">
        <v>40</v>
      </c>
    </row>
    <row r="5" spans="2:9" x14ac:dyDescent="0.15">
      <c r="B5" s="27" t="s">
        <v>42</v>
      </c>
      <c r="C5" s="28" t="s">
        <v>43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15">
      <c r="B6" s="27" t="s">
        <v>42</v>
      </c>
      <c r="C6" s="28" t="s">
        <v>47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15">
      <c r="B7" s="27" t="s">
        <v>42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42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42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42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42</v>
      </c>
      <c r="C11" s="28"/>
      <c r="D11" s="28"/>
      <c r="E11" s="33"/>
      <c r="F11" s="28"/>
      <c r="G11" s="33"/>
      <c r="H11" s="28"/>
      <c r="I11" s="33"/>
    </row>
    <row r="12" spans="2:9" x14ac:dyDescent="0.15">
      <c r="B12" s="27" t="s">
        <v>42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74" t="s">
        <v>4</v>
      </c>
      <c r="C2" s="74"/>
      <c r="D2" s="77"/>
      <c r="E2" s="77"/>
      <c r="F2" s="74" t="s">
        <v>5</v>
      </c>
      <c r="G2" s="74"/>
      <c r="H2" s="77" t="s">
        <v>35</v>
      </c>
      <c r="I2" s="77"/>
      <c r="J2" s="74" t="s">
        <v>6</v>
      </c>
      <c r="K2" s="74"/>
      <c r="L2" s="86">
        <f>C9</f>
        <v>1000000</v>
      </c>
      <c r="M2" s="77"/>
      <c r="N2" s="74" t="s">
        <v>7</v>
      </c>
      <c r="O2" s="74"/>
      <c r="P2" s="86" t="e">
        <f>C108+R108</f>
        <v>#VALUE!</v>
      </c>
      <c r="Q2" s="77"/>
      <c r="R2" s="1"/>
      <c r="S2" s="1"/>
      <c r="T2" s="1"/>
    </row>
    <row r="3" spans="2:21" ht="57" customHeight="1" x14ac:dyDescent="0.15">
      <c r="B3" s="74" t="s">
        <v>8</v>
      </c>
      <c r="C3" s="74"/>
      <c r="D3" s="87" t="s">
        <v>37</v>
      </c>
      <c r="E3" s="87"/>
      <c r="F3" s="87"/>
      <c r="G3" s="87"/>
      <c r="H3" s="87"/>
      <c r="I3" s="87"/>
      <c r="J3" s="74" t="s">
        <v>9</v>
      </c>
      <c r="K3" s="74"/>
      <c r="L3" s="87" t="s">
        <v>34</v>
      </c>
      <c r="M3" s="88"/>
      <c r="N3" s="88"/>
      <c r="O3" s="88"/>
      <c r="P3" s="88"/>
      <c r="Q3" s="88"/>
      <c r="R3" s="1"/>
      <c r="S3" s="1"/>
    </row>
    <row r="4" spans="2:21" x14ac:dyDescent="0.15">
      <c r="B4" s="74" t="s">
        <v>10</v>
      </c>
      <c r="C4" s="74"/>
      <c r="D4" s="82">
        <f>SUM($R$9:$S$993)</f>
        <v>153684.21052631587</v>
      </c>
      <c r="E4" s="82"/>
      <c r="F4" s="74" t="s">
        <v>11</v>
      </c>
      <c r="G4" s="74"/>
      <c r="H4" s="83">
        <f>SUM($T$9:$U$108)</f>
        <v>292.00000000000017</v>
      </c>
      <c r="I4" s="77"/>
      <c r="J4" s="89" t="s">
        <v>12</v>
      </c>
      <c r="K4" s="89"/>
      <c r="L4" s="86">
        <f>MAX($C$9:$D$990)-C9</f>
        <v>153684.21052631596</v>
      </c>
      <c r="M4" s="86"/>
      <c r="N4" s="89" t="s">
        <v>13</v>
      </c>
      <c r="O4" s="89"/>
      <c r="P4" s="82">
        <f>MIN($C$9:$D$990)-C9</f>
        <v>0</v>
      </c>
      <c r="Q4" s="82"/>
      <c r="R4" s="1"/>
      <c r="S4" s="1"/>
      <c r="T4" s="1"/>
    </row>
    <row r="5" spans="2:21" x14ac:dyDescent="0.15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73" t="s">
        <v>18</v>
      </c>
      <c r="K5" s="74"/>
      <c r="L5" s="75"/>
      <c r="M5" s="76"/>
      <c r="N5" s="17" t="s">
        <v>19</v>
      </c>
      <c r="O5" s="9"/>
      <c r="P5" s="75"/>
      <c r="Q5" s="76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57" t="s">
        <v>20</v>
      </c>
      <c r="C7" s="59" t="s">
        <v>21</v>
      </c>
      <c r="D7" s="60"/>
      <c r="E7" s="63" t="s">
        <v>22</v>
      </c>
      <c r="F7" s="64"/>
      <c r="G7" s="64"/>
      <c r="H7" s="64"/>
      <c r="I7" s="65"/>
      <c r="J7" s="66" t="s">
        <v>23</v>
      </c>
      <c r="K7" s="67"/>
      <c r="L7" s="68"/>
      <c r="M7" s="69" t="s">
        <v>24</v>
      </c>
      <c r="N7" s="70" t="s">
        <v>25</v>
      </c>
      <c r="O7" s="71"/>
      <c r="P7" s="71"/>
      <c r="Q7" s="72"/>
      <c r="R7" s="78" t="s">
        <v>26</v>
      </c>
      <c r="S7" s="78"/>
      <c r="T7" s="78"/>
      <c r="U7" s="78"/>
    </row>
    <row r="8" spans="2:21" x14ac:dyDescent="0.15">
      <c r="B8" s="58"/>
      <c r="C8" s="61"/>
      <c r="D8" s="62"/>
      <c r="E8" s="18" t="s">
        <v>27</v>
      </c>
      <c r="F8" s="18" t="s">
        <v>28</v>
      </c>
      <c r="G8" s="18" t="s">
        <v>29</v>
      </c>
      <c r="H8" s="79" t="s">
        <v>30</v>
      </c>
      <c r="I8" s="65"/>
      <c r="J8" s="4" t="s">
        <v>31</v>
      </c>
      <c r="K8" s="80" t="s">
        <v>32</v>
      </c>
      <c r="L8" s="68"/>
      <c r="M8" s="69"/>
      <c r="N8" s="5" t="s">
        <v>27</v>
      </c>
      <c r="O8" s="5" t="s">
        <v>28</v>
      </c>
      <c r="P8" s="81" t="s">
        <v>30</v>
      </c>
      <c r="Q8" s="72"/>
      <c r="R8" s="78" t="s">
        <v>33</v>
      </c>
      <c r="S8" s="78"/>
      <c r="T8" s="78" t="s">
        <v>31</v>
      </c>
      <c r="U8" s="78"/>
    </row>
    <row r="9" spans="2:21" x14ac:dyDescent="0.15">
      <c r="B9" s="19">
        <v>1</v>
      </c>
      <c r="C9" s="51">
        <v>1000000</v>
      </c>
      <c r="D9" s="51"/>
      <c r="E9" s="19">
        <v>2001</v>
      </c>
      <c r="F9" s="8">
        <v>42111</v>
      </c>
      <c r="G9" s="19" t="s">
        <v>3</v>
      </c>
      <c r="H9" s="52">
        <v>105.33</v>
      </c>
      <c r="I9" s="52"/>
      <c r="J9" s="19">
        <v>57</v>
      </c>
      <c r="K9" s="51">
        <f t="shared" ref="K9:K72" si="0">IF(F9="","",C9*0.03)</f>
        <v>30000</v>
      </c>
      <c r="L9" s="51"/>
      <c r="M9" s="6">
        <f>IF(J9="","",(K9/J9)/1000)</f>
        <v>0.52631578947368418</v>
      </c>
      <c r="N9" s="19">
        <v>2001</v>
      </c>
      <c r="O9" s="8">
        <v>42111</v>
      </c>
      <c r="P9" s="52">
        <v>108.25</v>
      </c>
      <c r="Q9" s="52"/>
      <c r="R9" s="55">
        <f>IF(O9="","",(IF(G9="売",H9-P9,P9-H9))*M9*100000)</f>
        <v>153684.21052631587</v>
      </c>
      <c r="S9" s="55"/>
      <c r="T9" s="56">
        <f>IF(O9="","",IF(R9&lt;0,J9*(-1),IF(G9="買",(P9-H9)*100,(H9-P9)*100)))</f>
        <v>292.00000000000017</v>
      </c>
      <c r="U9" s="56"/>
    </row>
    <row r="10" spans="2:21" x14ac:dyDescent="0.15">
      <c r="B10" s="19">
        <v>2</v>
      </c>
      <c r="C10" s="51">
        <f t="shared" ref="C10:C73" si="1">IF(R9="","",C9+R9)</f>
        <v>1153684.210526316</v>
      </c>
      <c r="D10" s="51"/>
      <c r="E10" s="19"/>
      <c r="F10" s="8"/>
      <c r="G10" s="19" t="s">
        <v>3</v>
      </c>
      <c r="H10" s="52"/>
      <c r="I10" s="52"/>
      <c r="J10" s="19"/>
      <c r="K10" s="51" t="str">
        <f t="shared" si="0"/>
        <v/>
      </c>
      <c r="L10" s="51"/>
      <c r="M10" s="6" t="str">
        <f t="shared" ref="M10:M73" si="2">IF(J10="","",(K10/J10)/1000)</f>
        <v/>
      </c>
      <c r="N10" s="19"/>
      <c r="O10" s="8"/>
      <c r="P10" s="52"/>
      <c r="Q10" s="52"/>
      <c r="R10" s="55" t="str">
        <f t="shared" ref="R10:R73" si="3">IF(O10="","",(IF(G10="売",H10-P10,P10-H10))*M10*100000)</f>
        <v/>
      </c>
      <c r="S10" s="55"/>
      <c r="T10" s="56" t="str">
        <f t="shared" ref="T10:T73" si="4">IF(O10="","",IF(R10&lt;0,J10*(-1),IF(G10="買",(P10-H10)*100,(H10-P10)*100)))</f>
        <v/>
      </c>
      <c r="U10" s="56"/>
    </row>
    <row r="11" spans="2:21" x14ac:dyDescent="0.15">
      <c r="B11" s="19">
        <v>3</v>
      </c>
      <c r="C11" s="51" t="str">
        <f t="shared" si="1"/>
        <v/>
      </c>
      <c r="D11" s="51"/>
      <c r="E11" s="19"/>
      <c r="F11" s="8"/>
      <c r="G11" s="19" t="s">
        <v>3</v>
      </c>
      <c r="H11" s="52"/>
      <c r="I11" s="52"/>
      <c r="J11" s="19"/>
      <c r="K11" s="51" t="str">
        <f t="shared" si="0"/>
        <v/>
      </c>
      <c r="L11" s="51"/>
      <c r="M11" s="6" t="str">
        <f t="shared" si="2"/>
        <v/>
      </c>
      <c r="N11" s="19"/>
      <c r="O11" s="8"/>
      <c r="P11" s="52"/>
      <c r="Q11" s="52"/>
      <c r="R11" s="55" t="str">
        <f t="shared" si="3"/>
        <v/>
      </c>
      <c r="S11" s="55"/>
      <c r="T11" s="56" t="str">
        <f t="shared" si="4"/>
        <v/>
      </c>
      <c r="U11" s="56"/>
    </row>
    <row r="12" spans="2:21" x14ac:dyDescent="0.15">
      <c r="B12" s="19">
        <v>4</v>
      </c>
      <c r="C12" s="51" t="str">
        <f t="shared" si="1"/>
        <v/>
      </c>
      <c r="D12" s="51"/>
      <c r="E12" s="19"/>
      <c r="F12" s="8"/>
      <c r="G12" s="19" t="s">
        <v>2</v>
      </c>
      <c r="H12" s="52"/>
      <c r="I12" s="52"/>
      <c r="J12" s="19"/>
      <c r="K12" s="51" t="str">
        <f t="shared" si="0"/>
        <v/>
      </c>
      <c r="L12" s="51"/>
      <c r="M12" s="6" t="str">
        <f t="shared" si="2"/>
        <v/>
      </c>
      <c r="N12" s="19"/>
      <c r="O12" s="8"/>
      <c r="P12" s="52"/>
      <c r="Q12" s="52"/>
      <c r="R12" s="55" t="str">
        <f t="shared" si="3"/>
        <v/>
      </c>
      <c r="S12" s="55"/>
      <c r="T12" s="56" t="str">
        <f t="shared" si="4"/>
        <v/>
      </c>
      <c r="U12" s="56"/>
    </row>
    <row r="13" spans="2:21" x14ac:dyDescent="0.15">
      <c r="B13" s="19">
        <v>5</v>
      </c>
      <c r="C13" s="51" t="str">
        <f t="shared" si="1"/>
        <v/>
      </c>
      <c r="D13" s="51"/>
      <c r="E13" s="19"/>
      <c r="F13" s="8"/>
      <c r="G13" s="19" t="s">
        <v>2</v>
      </c>
      <c r="H13" s="52"/>
      <c r="I13" s="52"/>
      <c r="J13" s="19"/>
      <c r="K13" s="51" t="str">
        <f t="shared" si="0"/>
        <v/>
      </c>
      <c r="L13" s="51"/>
      <c r="M13" s="6" t="str">
        <f t="shared" si="2"/>
        <v/>
      </c>
      <c r="N13" s="19"/>
      <c r="O13" s="8"/>
      <c r="P13" s="52"/>
      <c r="Q13" s="52"/>
      <c r="R13" s="55" t="str">
        <f t="shared" si="3"/>
        <v/>
      </c>
      <c r="S13" s="55"/>
      <c r="T13" s="56" t="str">
        <f t="shared" si="4"/>
        <v/>
      </c>
      <c r="U13" s="56"/>
    </row>
    <row r="14" spans="2:21" x14ac:dyDescent="0.15">
      <c r="B14" s="19">
        <v>6</v>
      </c>
      <c r="C14" s="51" t="str">
        <f t="shared" si="1"/>
        <v/>
      </c>
      <c r="D14" s="51"/>
      <c r="E14" s="19"/>
      <c r="F14" s="8"/>
      <c r="G14" s="19" t="s">
        <v>3</v>
      </c>
      <c r="H14" s="52"/>
      <c r="I14" s="52"/>
      <c r="J14" s="19"/>
      <c r="K14" s="51" t="str">
        <f t="shared" si="0"/>
        <v/>
      </c>
      <c r="L14" s="51"/>
      <c r="M14" s="6" t="str">
        <f t="shared" si="2"/>
        <v/>
      </c>
      <c r="N14" s="19"/>
      <c r="O14" s="8"/>
      <c r="P14" s="52"/>
      <c r="Q14" s="52"/>
      <c r="R14" s="55" t="str">
        <f t="shared" si="3"/>
        <v/>
      </c>
      <c r="S14" s="55"/>
      <c r="T14" s="56" t="str">
        <f t="shared" si="4"/>
        <v/>
      </c>
      <c r="U14" s="56"/>
    </row>
    <row r="15" spans="2:21" x14ac:dyDescent="0.15">
      <c r="B15" s="19">
        <v>7</v>
      </c>
      <c r="C15" s="51" t="str">
        <f t="shared" si="1"/>
        <v/>
      </c>
      <c r="D15" s="51"/>
      <c r="E15" s="19"/>
      <c r="F15" s="8"/>
      <c r="G15" s="19" t="s">
        <v>3</v>
      </c>
      <c r="H15" s="52"/>
      <c r="I15" s="52"/>
      <c r="J15" s="19"/>
      <c r="K15" s="51" t="str">
        <f t="shared" si="0"/>
        <v/>
      </c>
      <c r="L15" s="51"/>
      <c r="M15" s="6" t="str">
        <f t="shared" si="2"/>
        <v/>
      </c>
      <c r="N15" s="19"/>
      <c r="O15" s="8"/>
      <c r="P15" s="52"/>
      <c r="Q15" s="52"/>
      <c r="R15" s="55" t="str">
        <f t="shared" si="3"/>
        <v/>
      </c>
      <c r="S15" s="55"/>
      <c r="T15" s="56" t="str">
        <f t="shared" si="4"/>
        <v/>
      </c>
      <c r="U15" s="56"/>
    </row>
    <row r="16" spans="2:21" x14ac:dyDescent="0.15">
      <c r="B16" s="19">
        <v>8</v>
      </c>
      <c r="C16" s="51" t="str">
        <f t="shared" si="1"/>
        <v/>
      </c>
      <c r="D16" s="51"/>
      <c r="E16" s="19"/>
      <c r="F16" s="8"/>
      <c r="G16" s="19" t="s">
        <v>3</v>
      </c>
      <c r="H16" s="52"/>
      <c r="I16" s="52"/>
      <c r="J16" s="19"/>
      <c r="K16" s="51" t="str">
        <f t="shared" si="0"/>
        <v/>
      </c>
      <c r="L16" s="51"/>
      <c r="M16" s="6" t="str">
        <f t="shared" si="2"/>
        <v/>
      </c>
      <c r="N16" s="19"/>
      <c r="O16" s="8"/>
      <c r="P16" s="52"/>
      <c r="Q16" s="52"/>
      <c r="R16" s="55" t="str">
        <f t="shared" si="3"/>
        <v/>
      </c>
      <c r="S16" s="55"/>
      <c r="T16" s="56" t="str">
        <f t="shared" si="4"/>
        <v/>
      </c>
      <c r="U16" s="56"/>
    </row>
    <row r="17" spans="2:21" x14ac:dyDescent="0.15">
      <c r="B17" s="19">
        <v>9</v>
      </c>
      <c r="C17" s="51" t="str">
        <f t="shared" si="1"/>
        <v/>
      </c>
      <c r="D17" s="51"/>
      <c r="E17" s="19"/>
      <c r="F17" s="8"/>
      <c r="G17" s="19" t="s">
        <v>3</v>
      </c>
      <c r="H17" s="52"/>
      <c r="I17" s="52"/>
      <c r="J17" s="19"/>
      <c r="K17" s="51" t="str">
        <f t="shared" si="0"/>
        <v/>
      </c>
      <c r="L17" s="51"/>
      <c r="M17" s="6" t="str">
        <f t="shared" si="2"/>
        <v/>
      </c>
      <c r="N17" s="19"/>
      <c r="O17" s="8"/>
      <c r="P17" s="52"/>
      <c r="Q17" s="52"/>
      <c r="R17" s="55" t="str">
        <f t="shared" si="3"/>
        <v/>
      </c>
      <c r="S17" s="55"/>
      <c r="T17" s="56" t="str">
        <f t="shared" si="4"/>
        <v/>
      </c>
      <c r="U17" s="56"/>
    </row>
    <row r="18" spans="2:21" x14ac:dyDescent="0.15">
      <c r="B18" s="19">
        <v>10</v>
      </c>
      <c r="C18" s="51" t="str">
        <f t="shared" si="1"/>
        <v/>
      </c>
      <c r="D18" s="51"/>
      <c r="E18" s="19"/>
      <c r="F18" s="8"/>
      <c r="G18" s="19" t="s">
        <v>3</v>
      </c>
      <c r="H18" s="52"/>
      <c r="I18" s="52"/>
      <c r="J18" s="19"/>
      <c r="K18" s="51" t="str">
        <f t="shared" si="0"/>
        <v/>
      </c>
      <c r="L18" s="51"/>
      <c r="M18" s="6" t="str">
        <f t="shared" si="2"/>
        <v/>
      </c>
      <c r="N18" s="19"/>
      <c r="O18" s="8"/>
      <c r="P18" s="52"/>
      <c r="Q18" s="52"/>
      <c r="R18" s="55" t="str">
        <f t="shared" si="3"/>
        <v/>
      </c>
      <c r="S18" s="55"/>
      <c r="T18" s="56" t="str">
        <f t="shared" si="4"/>
        <v/>
      </c>
      <c r="U18" s="56"/>
    </row>
    <row r="19" spans="2:21" x14ac:dyDescent="0.15">
      <c r="B19" s="19">
        <v>11</v>
      </c>
      <c r="C19" s="51" t="str">
        <f t="shared" si="1"/>
        <v/>
      </c>
      <c r="D19" s="51"/>
      <c r="E19" s="19"/>
      <c r="F19" s="8"/>
      <c r="G19" s="19" t="s">
        <v>3</v>
      </c>
      <c r="H19" s="52"/>
      <c r="I19" s="52"/>
      <c r="J19" s="19"/>
      <c r="K19" s="51" t="str">
        <f t="shared" si="0"/>
        <v/>
      </c>
      <c r="L19" s="51"/>
      <c r="M19" s="6" t="str">
        <f t="shared" si="2"/>
        <v/>
      </c>
      <c r="N19" s="19"/>
      <c r="O19" s="8"/>
      <c r="P19" s="52"/>
      <c r="Q19" s="52"/>
      <c r="R19" s="55" t="str">
        <f t="shared" si="3"/>
        <v/>
      </c>
      <c r="S19" s="55"/>
      <c r="T19" s="56" t="str">
        <f t="shared" si="4"/>
        <v/>
      </c>
      <c r="U19" s="56"/>
    </row>
    <row r="20" spans="2:21" x14ac:dyDescent="0.15">
      <c r="B20" s="19">
        <v>12</v>
      </c>
      <c r="C20" s="51" t="str">
        <f t="shared" si="1"/>
        <v/>
      </c>
      <c r="D20" s="51"/>
      <c r="E20" s="19"/>
      <c r="F20" s="8"/>
      <c r="G20" s="19" t="s">
        <v>3</v>
      </c>
      <c r="H20" s="52"/>
      <c r="I20" s="52"/>
      <c r="J20" s="19"/>
      <c r="K20" s="51" t="str">
        <f t="shared" si="0"/>
        <v/>
      </c>
      <c r="L20" s="51"/>
      <c r="M20" s="6" t="str">
        <f t="shared" si="2"/>
        <v/>
      </c>
      <c r="N20" s="19"/>
      <c r="O20" s="8"/>
      <c r="P20" s="52"/>
      <c r="Q20" s="52"/>
      <c r="R20" s="55" t="str">
        <f t="shared" si="3"/>
        <v/>
      </c>
      <c r="S20" s="55"/>
      <c r="T20" s="56" t="str">
        <f t="shared" si="4"/>
        <v/>
      </c>
      <c r="U20" s="56"/>
    </row>
    <row r="21" spans="2:21" x14ac:dyDescent="0.15">
      <c r="B21" s="19">
        <v>13</v>
      </c>
      <c r="C21" s="51" t="str">
        <f t="shared" si="1"/>
        <v/>
      </c>
      <c r="D21" s="51"/>
      <c r="E21" s="19"/>
      <c r="F21" s="8"/>
      <c r="G21" s="19" t="s">
        <v>3</v>
      </c>
      <c r="H21" s="52"/>
      <c r="I21" s="52"/>
      <c r="J21" s="19"/>
      <c r="K21" s="51" t="str">
        <f t="shared" si="0"/>
        <v/>
      </c>
      <c r="L21" s="51"/>
      <c r="M21" s="6" t="str">
        <f t="shared" si="2"/>
        <v/>
      </c>
      <c r="N21" s="19"/>
      <c r="O21" s="8"/>
      <c r="P21" s="52"/>
      <c r="Q21" s="52"/>
      <c r="R21" s="55" t="str">
        <f t="shared" si="3"/>
        <v/>
      </c>
      <c r="S21" s="55"/>
      <c r="T21" s="56" t="str">
        <f t="shared" si="4"/>
        <v/>
      </c>
      <c r="U21" s="56"/>
    </row>
    <row r="22" spans="2:21" x14ac:dyDescent="0.15">
      <c r="B22" s="19">
        <v>14</v>
      </c>
      <c r="C22" s="51" t="str">
        <f t="shared" si="1"/>
        <v/>
      </c>
      <c r="D22" s="51"/>
      <c r="E22" s="19"/>
      <c r="F22" s="8"/>
      <c r="G22" s="19" t="s">
        <v>2</v>
      </c>
      <c r="H22" s="52"/>
      <c r="I22" s="52"/>
      <c r="J22" s="19"/>
      <c r="K22" s="51" t="str">
        <f t="shared" si="0"/>
        <v/>
      </c>
      <c r="L22" s="51"/>
      <c r="M22" s="6" t="str">
        <f t="shared" si="2"/>
        <v/>
      </c>
      <c r="N22" s="19"/>
      <c r="O22" s="8"/>
      <c r="P22" s="52"/>
      <c r="Q22" s="52"/>
      <c r="R22" s="55" t="str">
        <f t="shared" si="3"/>
        <v/>
      </c>
      <c r="S22" s="55"/>
      <c r="T22" s="56" t="str">
        <f t="shared" si="4"/>
        <v/>
      </c>
      <c r="U22" s="56"/>
    </row>
    <row r="23" spans="2:21" x14ac:dyDescent="0.15">
      <c r="B23" s="19">
        <v>15</v>
      </c>
      <c r="C23" s="51" t="str">
        <f t="shared" si="1"/>
        <v/>
      </c>
      <c r="D23" s="51"/>
      <c r="E23" s="19"/>
      <c r="F23" s="8"/>
      <c r="G23" s="19" t="s">
        <v>3</v>
      </c>
      <c r="H23" s="52"/>
      <c r="I23" s="52"/>
      <c r="J23" s="19"/>
      <c r="K23" s="51" t="str">
        <f t="shared" si="0"/>
        <v/>
      </c>
      <c r="L23" s="51"/>
      <c r="M23" s="6" t="str">
        <f t="shared" si="2"/>
        <v/>
      </c>
      <c r="N23" s="19"/>
      <c r="O23" s="8"/>
      <c r="P23" s="52"/>
      <c r="Q23" s="52"/>
      <c r="R23" s="55" t="str">
        <f t="shared" si="3"/>
        <v/>
      </c>
      <c r="S23" s="55"/>
      <c r="T23" s="56" t="str">
        <f t="shared" si="4"/>
        <v/>
      </c>
      <c r="U23" s="56"/>
    </row>
    <row r="24" spans="2:21" x14ac:dyDescent="0.15">
      <c r="B24" s="19">
        <v>16</v>
      </c>
      <c r="C24" s="51" t="str">
        <f t="shared" si="1"/>
        <v/>
      </c>
      <c r="D24" s="51"/>
      <c r="E24" s="19"/>
      <c r="F24" s="8"/>
      <c r="G24" s="19" t="s">
        <v>3</v>
      </c>
      <c r="H24" s="52"/>
      <c r="I24" s="52"/>
      <c r="J24" s="19"/>
      <c r="K24" s="51" t="str">
        <f t="shared" si="0"/>
        <v/>
      </c>
      <c r="L24" s="51"/>
      <c r="M24" s="6" t="str">
        <f t="shared" si="2"/>
        <v/>
      </c>
      <c r="N24" s="19"/>
      <c r="O24" s="8"/>
      <c r="P24" s="52"/>
      <c r="Q24" s="52"/>
      <c r="R24" s="55" t="str">
        <f t="shared" si="3"/>
        <v/>
      </c>
      <c r="S24" s="55"/>
      <c r="T24" s="56" t="str">
        <f t="shared" si="4"/>
        <v/>
      </c>
      <c r="U24" s="56"/>
    </row>
    <row r="25" spans="2:21" x14ac:dyDescent="0.15">
      <c r="B25" s="19">
        <v>17</v>
      </c>
      <c r="C25" s="51" t="str">
        <f t="shared" si="1"/>
        <v/>
      </c>
      <c r="D25" s="51"/>
      <c r="E25" s="19"/>
      <c r="F25" s="8"/>
      <c r="G25" s="19" t="s">
        <v>3</v>
      </c>
      <c r="H25" s="52"/>
      <c r="I25" s="52"/>
      <c r="J25" s="19"/>
      <c r="K25" s="51" t="str">
        <f t="shared" si="0"/>
        <v/>
      </c>
      <c r="L25" s="51"/>
      <c r="M25" s="6" t="str">
        <f t="shared" si="2"/>
        <v/>
      </c>
      <c r="N25" s="19"/>
      <c r="O25" s="8"/>
      <c r="P25" s="52"/>
      <c r="Q25" s="52"/>
      <c r="R25" s="55" t="str">
        <f t="shared" si="3"/>
        <v/>
      </c>
      <c r="S25" s="55"/>
      <c r="T25" s="56" t="str">
        <f t="shared" si="4"/>
        <v/>
      </c>
      <c r="U25" s="56"/>
    </row>
    <row r="26" spans="2:21" x14ac:dyDescent="0.15">
      <c r="B26" s="19">
        <v>18</v>
      </c>
      <c r="C26" s="51" t="str">
        <f t="shared" si="1"/>
        <v/>
      </c>
      <c r="D26" s="51"/>
      <c r="E26" s="19"/>
      <c r="F26" s="8"/>
      <c r="G26" s="19" t="s">
        <v>3</v>
      </c>
      <c r="H26" s="52"/>
      <c r="I26" s="52"/>
      <c r="J26" s="19"/>
      <c r="K26" s="51" t="str">
        <f t="shared" si="0"/>
        <v/>
      </c>
      <c r="L26" s="51"/>
      <c r="M26" s="6" t="str">
        <f t="shared" si="2"/>
        <v/>
      </c>
      <c r="N26" s="19"/>
      <c r="O26" s="8"/>
      <c r="P26" s="52"/>
      <c r="Q26" s="52"/>
      <c r="R26" s="55" t="str">
        <f t="shared" si="3"/>
        <v/>
      </c>
      <c r="S26" s="55"/>
      <c r="T26" s="56" t="str">
        <f t="shared" si="4"/>
        <v/>
      </c>
      <c r="U26" s="56"/>
    </row>
    <row r="27" spans="2:21" x14ac:dyDescent="0.15">
      <c r="B27" s="19">
        <v>19</v>
      </c>
      <c r="C27" s="51" t="str">
        <f t="shared" si="1"/>
        <v/>
      </c>
      <c r="D27" s="51"/>
      <c r="E27" s="19"/>
      <c r="F27" s="8"/>
      <c r="G27" s="19" t="s">
        <v>2</v>
      </c>
      <c r="H27" s="52"/>
      <c r="I27" s="52"/>
      <c r="J27" s="19"/>
      <c r="K27" s="51" t="str">
        <f t="shared" si="0"/>
        <v/>
      </c>
      <c r="L27" s="51"/>
      <c r="M27" s="6" t="str">
        <f t="shared" si="2"/>
        <v/>
      </c>
      <c r="N27" s="19"/>
      <c r="O27" s="8"/>
      <c r="P27" s="52"/>
      <c r="Q27" s="52"/>
      <c r="R27" s="55" t="str">
        <f t="shared" si="3"/>
        <v/>
      </c>
      <c r="S27" s="55"/>
      <c r="T27" s="56" t="str">
        <f t="shared" si="4"/>
        <v/>
      </c>
      <c r="U27" s="56"/>
    </row>
    <row r="28" spans="2:21" x14ac:dyDescent="0.15">
      <c r="B28" s="19">
        <v>20</v>
      </c>
      <c r="C28" s="51" t="str">
        <f t="shared" si="1"/>
        <v/>
      </c>
      <c r="D28" s="51"/>
      <c r="E28" s="19"/>
      <c r="F28" s="8"/>
      <c r="G28" s="19" t="s">
        <v>3</v>
      </c>
      <c r="H28" s="52"/>
      <c r="I28" s="52"/>
      <c r="J28" s="19"/>
      <c r="K28" s="51" t="str">
        <f t="shared" si="0"/>
        <v/>
      </c>
      <c r="L28" s="51"/>
      <c r="M28" s="6" t="str">
        <f t="shared" si="2"/>
        <v/>
      </c>
      <c r="N28" s="19"/>
      <c r="O28" s="8"/>
      <c r="P28" s="52"/>
      <c r="Q28" s="52"/>
      <c r="R28" s="55" t="str">
        <f t="shared" si="3"/>
        <v/>
      </c>
      <c r="S28" s="55"/>
      <c r="T28" s="56" t="str">
        <f t="shared" si="4"/>
        <v/>
      </c>
      <c r="U28" s="56"/>
    </row>
    <row r="29" spans="2:21" x14ac:dyDescent="0.15">
      <c r="B29" s="19">
        <v>21</v>
      </c>
      <c r="C29" s="51" t="str">
        <f t="shared" si="1"/>
        <v/>
      </c>
      <c r="D29" s="51"/>
      <c r="E29" s="19"/>
      <c r="F29" s="8"/>
      <c r="G29" s="19" t="s">
        <v>2</v>
      </c>
      <c r="H29" s="52"/>
      <c r="I29" s="52"/>
      <c r="J29" s="19"/>
      <c r="K29" s="51" t="str">
        <f t="shared" si="0"/>
        <v/>
      </c>
      <c r="L29" s="51"/>
      <c r="M29" s="6" t="str">
        <f t="shared" si="2"/>
        <v/>
      </c>
      <c r="N29" s="19"/>
      <c r="O29" s="8"/>
      <c r="P29" s="52"/>
      <c r="Q29" s="52"/>
      <c r="R29" s="55" t="str">
        <f t="shared" si="3"/>
        <v/>
      </c>
      <c r="S29" s="55"/>
      <c r="T29" s="56" t="str">
        <f t="shared" si="4"/>
        <v/>
      </c>
      <c r="U29" s="56"/>
    </row>
    <row r="30" spans="2:21" x14ac:dyDescent="0.15">
      <c r="B30" s="19">
        <v>22</v>
      </c>
      <c r="C30" s="51" t="str">
        <f t="shared" si="1"/>
        <v/>
      </c>
      <c r="D30" s="51"/>
      <c r="E30" s="19"/>
      <c r="F30" s="8"/>
      <c r="G30" s="19" t="s">
        <v>2</v>
      </c>
      <c r="H30" s="52"/>
      <c r="I30" s="52"/>
      <c r="J30" s="19"/>
      <c r="K30" s="51" t="str">
        <f t="shared" si="0"/>
        <v/>
      </c>
      <c r="L30" s="51"/>
      <c r="M30" s="6" t="str">
        <f t="shared" si="2"/>
        <v/>
      </c>
      <c r="N30" s="19"/>
      <c r="O30" s="8"/>
      <c r="P30" s="52"/>
      <c r="Q30" s="52"/>
      <c r="R30" s="55" t="str">
        <f t="shared" si="3"/>
        <v/>
      </c>
      <c r="S30" s="55"/>
      <c r="T30" s="56" t="str">
        <f t="shared" si="4"/>
        <v/>
      </c>
      <c r="U30" s="56"/>
    </row>
    <row r="31" spans="2:21" x14ac:dyDescent="0.15">
      <c r="B31" s="19">
        <v>23</v>
      </c>
      <c r="C31" s="51" t="str">
        <f t="shared" si="1"/>
        <v/>
      </c>
      <c r="D31" s="51"/>
      <c r="E31" s="19"/>
      <c r="F31" s="8"/>
      <c r="G31" s="19" t="s">
        <v>2</v>
      </c>
      <c r="H31" s="52"/>
      <c r="I31" s="52"/>
      <c r="J31" s="19"/>
      <c r="K31" s="51" t="str">
        <f t="shared" si="0"/>
        <v/>
      </c>
      <c r="L31" s="51"/>
      <c r="M31" s="6" t="str">
        <f t="shared" si="2"/>
        <v/>
      </c>
      <c r="N31" s="19"/>
      <c r="O31" s="8"/>
      <c r="P31" s="52"/>
      <c r="Q31" s="52"/>
      <c r="R31" s="55" t="str">
        <f t="shared" si="3"/>
        <v/>
      </c>
      <c r="S31" s="55"/>
      <c r="T31" s="56" t="str">
        <f t="shared" si="4"/>
        <v/>
      </c>
      <c r="U31" s="56"/>
    </row>
    <row r="32" spans="2:21" x14ac:dyDescent="0.15">
      <c r="B32" s="19">
        <v>24</v>
      </c>
      <c r="C32" s="51" t="str">
        <f t="shared" si="1"/>
        <v/>
      </c>
      <c r="D32" s="51"/>
      <c r="E32" s="19"/>
      <c r="F32" s="8"/>
      <c r="G32" s="19" t="s">
        <v>2</v>
      </c>
      <c r="H32" s="52"/>
      <c r="I32" s="52"/>
      <c r="J32" s="19"/>
      <c r="K32" s="51" t="str">
        <f t="shared" si="0"/>
        <v/>
      </c>
      <c r="L32" s="51"/>
      <c r="M32" s="6" t="str">
        <f t="shared" si="2"/>
        <v/>
      </c>
      <c r="N32" s="19"/>
      <c r="O32" s="8"/>
      <c r="P32" s="52"/>
      <c r="Q32" s="52"/>
      <c r="R32" s="55" t="str">
        <f t="shared" si="3"/>
        <v/>
      </c>
      <c r="S32" s="55"/>
      <c r="T32" s="56" t="str">
        <f t="shared" si="4"/>
        <v/>
      </c>
      <c r="U32" s="56"/>
    </row>
    <row r="33" spans="2:21" x14ac:dyDescent="0.15">
      <c r="B33" s="19">
        <v>25</v>
      </c>
      <c r="C33" s="51" t="str">
        <f t="shared" si="1"/>
        <v/>
      </c>
      <c r="D33" s="51"/>
      <c r="E33" s="19"/>
      <c r="F33" s="8"/>
      <c r="G33" s="19" t="s">
        <v>3</v>
      </c>
      <c r="H33" s="52"/>
      <c r="I33" s="52"/>
      <c r="J33" s="19"/>
      <c r="K33" s="51" t="str">
        <f t="shared" si="0"/>
        <v/>
      </c>
      <c r="L33" s="51"/>
      <c r="M33" s="6" t="str">
        <f t="shared" si="2"/>
        <v/>
      </c>
      <c r="N33" s="19"/>
      <c r="O33" s="8"/>
      <c r="P33" s="52"/>
      <c r="Q33" s="52"/>
      <c r="R33" s="55" t="str">
        <f t="shared" si="3"/>
        <v/>
      </c>
      <c r="S33" s="55"/>
      <c r="T33" s="56" t="str">
        <f t="shared" si="4"/>
        <v/>
      </c>
      <c r="U33" s="56"/>
    </row>
    <row r="34" spans="2:21" x14ac:dyDescent="0.15">
      <c r="B34" s="19">
        <v>26</v>
      </c>
      <c r="C34" s="51" t="str">
        <f t="shared" si="1"/>
        <v/>
      </c>
      <c r="D34" s="51"/>
      <c r="E34" s="19"/>
      <c r="F34" s="8"/>
      <c r="G34" s="19" t="s">
        <v>2</v>
      </c>
      <c r="H34" s="52"/>
      <c r="I34" s="52"/>
      <c r="J34" s="19"/>
      <c r="K34" s="51" t="str">
        <f t="shared" si="0"/>
        <v/>
      </c>
      <c r="L34" s="51"/>
      <c r="M34" s="6" t="str">
        <f t="shared" si="2"/>
        <v/>
      </c>
      <c r="N34" s="19"/>
      <c r="O34" s="8"/>
      <c r="P34" s="52"/>
      <c r="Q34" s="52"/>
      <c r="R34" s="55" t="str">
        <f t="shared" si="3"/>
        <v/>
      </c>
      <c r="S34" s="55"/>
      <c r="T34" s="56" t="str">
        <f t="shared" si="4"/>
        <v/>
      </c>
      <c r="U34" s="56"/>
    </row>
    <row r="35" spans="2:21" x14ac:dyDescent="0.15">
      <c r="B35" s="19">
        <v>27</v>
      </c>
      <c r="C35" s="51" t="str">
        <f t="shared" si="1"/>
        <v/>
      </c>
      <c r="D35" s="51"/>
      <c r="E35" s="19"/>
      <c r="F35" s="8"/>
      <c r="G35" s="19" t="s">
        <v>2</v>
      </c>
      <c r="H35" s="52"/>
      <c r="I35" s="52"/>
      <c r="J35" s="19"/>
      <c r="K35" s="51" t="str">
        <f t="shared" si="0"/>
        <v/>
      </c>
      <c r="L35" s="51"/>
      <c r="M35" s="6" t="str">
        <f t="shared" si="2"/>
        <v/>
      </c>
      <c r="N35" s="19"/>
      <c r="O35" s="8"/>
      <c r="P35" s="52"/>
      <c r="Q35" s="52"/>
      <c r="R35" s="55" t="str">
        <f t="shared" si="3"/>
        <v/>
      </c>
      <c r="S35" s="55"/>
      <c r="T35" s="56" t="str">
        <f t="shared" si="4"/>
        <v/>
      </c>
      <c r="U35" s="56"/>
    </row>
    <row r="36" spans="2:21" x14ac:dyDescent="0.15">
      <c r="B36" s="19">
        <v>28</v>
      </c>
      <c r="C36" s="51" t="str">
        <f t="shared" si="1"/>
        <v/>
      </c>
      <c r="D36" s="51"/>
      <c r="E36" s="19"/>
      <c r="F36" s="8"/>
      <c r="G36" s="19" t="s">
        <v>2</v>
      </c>
      <c r="H36" s="52"/>
      <c r="I36" s="52"/>
      <c r="J36" s="19"/>
      <c r="K36" s="51" t="str">
        <f t="shared" si="0"/>
        <v/>
      </c>
      <c r="L36" s="51"/>
      <c r="M36" s="6" t="str">
        <f t="shared" si="2"/>
        <v/>
      </c>
      <c r="N36" s="19"/>
      <c r="O36" s="8"/>
      <c r="P36" s="52"/>
      <c r="Q36" s="52"/>
      <c r="R36" s="55" t="str">
        <f t="shared" si="3"/>
        <v/>
      </c>
      <c r="S36" s="55"/>
      <c r="T36" s="56" t="str">
        <f t="shared" si="4"/>
        <v/>
      </c>
      <c r="U36" s="56"/>
    </row>
    <row r="37" spans="2:21" x14ac:dyDescent="0.15">
      <c r="B37" s="19">
        <v>29</v>
      </c>
      <c r="C37" s="51" t="str">
        <f t="shared" si="1"/>
        <v/>
      </c>
      <c r="D37" s="51"/>
      <c r="E37" s="19"/>
      <c r="F37" s="8"/>
      <c r="G37" s="19" t="s">
        <v>2</v>
      </c>
      <c r="H37" s="52"/>
      <c r="I37" s="52"/>
      <c r="J37" s="19"/>
      <c r="K37" s="51" t="str">
        <f t="shared" si="0"/>
        <v/>
      </c>
      <c r="L37" s="51"/>
      <c r="M37" s="6" t="str">
        <f t="shared" si="2"/>
        <v/>
      </c>
      <c r="N37" s="19"/>
      <c r="O37" s="8"/>
      <c r="P37" s="52"/>
      <c r="Q37" s="52"/>
      <c r="R37" s="55" t="str">
        <f t="shared" si="3"/>
        <v/>
      </c>
      <c r="S37" s="55"/>
      <c r="T37" s="56" t="str">
        <f t="shared" si="4"/>
        <v/>
      </c>
      <c r="U37" s="56"/>
    </row>
    <row r="38" spans="2:21" x14ac:dyDescent="0.15">
      <c r="B38" s="19">
        <v>30</v>
      </c>
      <c r="C38" s="51" t="str">
        <f t="shared" si="1"/>
        <v/>
      </c>
      <c r="D38" s="51"/>
      <c r="E38" s="19"/>
      <c r="F38" s="8"/>
      <c r="G38" s="19" t="s">
        <v>3</v>
      </c>
      <c r="H38" s="52"/>
      <c r="I38" s="52"/>
      <c r="J38" s="19"/>
      <c r="K38" s="51" t="str">
        <f t="shared" si="0"/>
        <v/>
      </c>
      <c r="L38" s="51"/>
      <c r="M38" s="6" t="str">
        <f t="shared" si="2"/>
        <v/>
      </c>
      <c r="N38" s="19"/>
      <c r="O38" s="8"/>
      <c r="P38" s="52"/>
      <c r="Q38" s="52"/>
      <c r="R38" s="55" t="str">
        <f t="shared" si="3"/>
        <v/>
      </c>
      <c r="S38" s="55"/>
      <c r="T38" s="56" t="str">
        <f t="shared" si="4"/>
        <v/>
      </c>
      <c r="U38" s="56"/>
    </row>
    <row r="39" spans="2:21" x14ac:dyDescent="0.15">
      <c r="B39" s="19">
        <v>31</v>
      </c>
      <c r="C39" s="51" t="str">
        <f t="shared" si="1"/>
        <v/>
      </c>
      <c r="D39" s="51"/>
      <c r="E39" s="19"/>
      <c r="F39" s="8"/>
      <c r="G39" s="19" t="s">
        <v>3</v>
      </c>
      <c r="H39" s="52"/>
      <c r="I39" s="52"/>
      <c r="J39" s="19"/>
      <c r="K39" s="51" t="str">
        <f t="shared" si="0"/>
        <v/>
      </c>
      <c r="L39" s="51"/>
      <c r="M39" s="6" t="str">
        <f t="shared" si="2"/>
        <v/>
      </c>
      <c r="N39" s="19"/>
      <c r="O39" s="8"/>
      <c r="P39" s="52"/>
      <c r="Q39" s="52"/>
      <c r="R39" s="55" t="str">
        <f t="shared" si="3"/>
        <v/>
      </c>
      <c r="S39" s="55"/>
      <c r="T39" s="56" t="str">
        <f t="shared" si="4"/>
        <v/>
      </c>
      <c r="U39" s="56"/>
    </row>
    <row r="40" spans="2:21" x14ac:dyDescent="0.15">
      <c r="B40" s="19">
        <v>32</v>
      </c>
      <c r="C40" s="51" t="str">
        <f t="shared" si="1"/>
        <v/>
      </c>
      <c r="D40" s="51"/>
      <c r="E40" s="19"/>
      <c r="F40" s="8"/>
      <c r="G40" s="19" t="s">
        <v>3</v>
      </c>
      <c r="H40" s="52"/>
      <c r="I40" s="52"/>
      <c r="J40" s="19"/>
      <c r="K40" s="51" t="str">
        <f t="shared" si="0"/>
        <v/>
      </c>
      <c r="L40" s="51"/>
      <c r="M40" s="6" t="str">
        <f t="shared" si="2"/>
        <v/>
      </c>
      <c r="N40" s="19"/>
      <c r="O40" s="8"/>
      <c r="P40" s="52"/>
      <c r="Q40" s="52"/>
      <c r="R40" s="55" t="str">
        <f t="shared" si="3"/>
        <v/>
      </c>
      <c r="S40" s="55"/>
      <c r="T40" s="56" t="str">
        <f t="shared" si="4"/>
        <v/>
      </c>
      <c r="U40" s="56"/>
    </row>
    <row r="41" spans="2:21" x14ac:dyDescent="0.15">
      <c r="B41" s="19">
        <v>33</v>
      </c>
      <c r="C41" s="51" t="str">
        <f t="shared" si="1"/>
        <v/>
      </c>
      <c r="D41" s="51"/>
      <c r="E41" s="19"/>
      <c r="F41" s="8"/>
      <c r="G41" s="19" t="s">
        <v>2</v>
      </c>
      <c r="H41" s="52"/>
      <c r="I41" s="52"/>
      <c r="J41" s="19"/>
      <c r="K41" s="51" t="str">
        <f t="shared" si="0"/>
        <v/>
      </c>
      <c r="L41" s="51"/>
      <c r="M41" s="6" t="str">
        <f t="shared" si="2"/>
        <v/>
      </c>
      <c r="N41" s="19"/>
      <c r="O41" s="8"/>
      <c r="P41" s="52"/>
      <c r="Q41" s="52"/>
      <c r="R41" s="55" t="str">
        <f t="shared" si="3"/>
        <v/>
      </c>
      <c r="S41" s="55"/>
      <c r="T41" s="56" t="str">
        <f t="shared" si="4"/>
        <v/>
      </c>
      <c r="U41" s="56"/>
    </row>
    <row r="42" spans="2:21" x14ac:dyDescent="0.15">
      <c r="B42" s="19">
        <v>34</v>
      </c>
      <c r="C42" s="51" t="str">
        <f t="shared" si="1"/>
        <v/>
      </c>
      <c r="D42" s="51"/>
      <c r="E42" s="19"/>
      <c r="F42" s="8"/>
      <c r="G42" s="19" t="s">
        <v>3</v>
      </c>
      <c r="H42" s="52"/>
      <c r="I42" s="52"/>
      <c r="J42" s="19"/>
      <c r="K42" s="51" t="str">
        <f t="shared" si="0"/>
        <v/>
      </c>
      <c r="L42" s="51"/>
      <c r="M42" s="6" t="str">
        <f t="shared" si="2"/>
        <v/>
      </c>
      <c r="N42" s="19"/>
      <c r="O42" s="8"/>
      <c r="P42" s="52"/>
      <c r="Q42" s="52"/>
      <c r="R42" s="55" t="str">
        <f t="shared" si="3"/>
        <v/>
      </c>
      <c r="S42" s="55"/>
      <c r="T42" s="56" t="str">
        <f t="shared" si="4"/>
        <v/>
      </c>
      <c r="U42" s="56"/>
    </row>
    <row r="43" spans="2:21" x14ac:dyDescent="0.15">
      <c r="B43" s="19">
        <v>35</v>
      </c>
      <c r="C43" s="51" t="str">
        <f t="shared" si="1"/>
        <v/>
      </c>
      <c r="D43" s="51"/>
      <c r="E43" s="19"/>
      <c r="F43" s="8"/>
      <c r="G43" s="19" t="s">
        <v>2</v>
      </c>
      <c r="H43" s="52"/>
      <c r="I43" s="52"/>
      <c r="J43" s="19"/>
      <c r="K43" s="51" t="str">
        <f t="shared" si="0"/>
        <v/>
      </c>
      <c r="L43" s="51"/>
      <c r="M43" s="6" t="str">
        <f t="shared" si="2"/>
        <v/>
      </c>
      <c r="N43" s="19"/>
      <c r="O43" s="8"/>
      <c r="P43" s="52"/>
      <c r="Q43" s="52"/>
      <c r="R43" s="55" t="str">
        <f t="shared" si="3"/>
        <v/>
      </c>
      <c r="S43" s="55"/>
      <c r="T43" s="56" t="str">
        <f t="shared" si="4"/>
        <v/>
      </c>
      <c r="U43" s="56"/>
    </row>
    <row r="44" spans="2:21" x14ac:dyDescent="0.15">
      <c r="B44" s="19">
        <v>36</v>
      </c>
      <c r="C44" s="51" t="str">
        <f t="shared" si="1"/>
        <v/>
      </c>
      <c r="D44" s="51"/>
      <c r="E44" s="19"/>
      <c r="F44" s="8"/>
      <c r="G44" s="19" t="s">
        <v>3</v>
      </c>
      <c r="H44" s="52"/>
      <c r="I44" s="52"/>
      <c r="J44" s="19"/>
      <c r="K44" s="51" t="str">
        <f t="shared" si="0"/>
        <v/>
      </c>
      <c r="L44" s="51"/>
      <c r="M44" s="6" t="str">
        <f t="shared" si="2"/>
        <v/>
      </c>
      <c r="N44" s="19"/>
      <c r="O44" s="8"/>
      <c r="P44" s="52"/>
      <c r="Q44" s="52"/>
      <c r="R44" s="55" t="str">
        <f t="shared" si="3"/>
        <v/>
      </c>
      <c r="S44" s="55"/>
      <c r="T44" s="56" t="str">
        <f t="shared" si="4"/>
        <v/>
      </c>
      <c r="U44" s="56"/>
    </row>
    <row r="45" spans="2:21" x14ac:dyDescent="0.15">
      <c r="B45" s="19">
        <v>37</v>
      </c>
      <c r="C45" s="51" t="str">
        <f t="shared" si="1"/>
        <v/>
      </c>
      <c r="D45" s="51"/>
      <c r="E45" s="19"/>
      <c r="F45" s="8"/>
      <c r="G45" s="19" t="s">
        <v>2</v>
      </c>
      <c r="H45" s="52"/>
      <c r="I45" s="52"/>
      <c r="J45" s="19"/>
      <c r="K45" s="51" t="str">
        <f t="shared" si="0"/>
        <v/>
      </c>
      <c r="L45" s="51"/>
      <c r="M45" s="6" t="str">
        <f t="shared" si="2"/>
        <v/>
      </c>
      <c r="N45" s="19"/>
      <c r="O45" s="8"/>
      <c r="P45" s="52"/>
      <c r="Q45" s="52"/>
      <c r="R45" s="55" t="str">
        <f t="shared" si="3"/>
        <v/>
      </c>
      <c r="S45" s="55"/>
      <c r="T45" s="56" t="str">
        <f t="shared" si="4"/>
        <v/>
      </c>
      <c r="U45" s="56"/>
    </row>
    <row r="46" spans="2:21" x14ac:dyDescent="0.15">
      <c r="B46" s="19">
        <v>38</v>
      </c>
      <c r="C46" s="51" t="str">
        <f t="shared" si="1"/>
        <v/>
      </c>
      <c r="D46" s="51"/>
      <c r="E46" s="19"/>
      <c r="F46" s="8"/>
      <c r="G46" s="19" t="s">
        <v>3</v>
      </c>
      <c r="H46" s="52"/>
      <c r="I46" s="52"/>
      <c r="J46" s="19"/>
      <c r="K46" s="51" t="str">
        <f t="shared" si="0"/>
        <v/>
      </c>
      <c r="L46" s="51"/>
      <c r="M46" s="6" t="str">
        <f t="shared" si="2"/>
        <v/>
      </c>
      <c r="N46" s="19"/>
      <c r="O46" s="8"/>
      <c r="P46" s="52"/>
      <c r="Q46" s="52"/>
      <c r="R46" s="55" t="str">
        <f t="shared" si="3"/>
        <v/>
      </c>
      <c r="S46" s="55"/>
      <c r="T46" s="56" t="str">
        <f t="shared" si="4"/>
        <v/>
      </c>
      <c r="U46" s="56"/>
    </row>
    <row r="47" spans="2:21" x14ac:dyDescent="0.15">
      <c r="B47" s="19">
        <v>39</v>
      </c>
      <c r="C47" s="51" t="str">
        <f t="shared" si="1"/>
        <v/>
      </c>
      <c r="D47" s="51"/>
      <c r="E47" s="19"/>
      <c r="F47" s="8"/>
      <c r="G47" s="19" t="s">
        <v>3</v>
      </c>
      <c r="H47" s="52"/>
      <c r="I47" s="52"/>
      <c r="J47" s="19"/>
      <c r="K47" s="51" t="str">
        <f t="shared" si="0"/>
        <v/>
      </c>
      <c r="L47" s="51"/>
      <c r="M47" s="6" t="str">
        <f t="shared" si="2"/>
        <v/>
      </c>
      <c r="N47" s="19"/>
      <c r="O47" s="8"/>
      <c r="P47" s="52"/>
      <c r="Q47" s="52"/>
      <c r="R47" s="55" t="str">
        <f t="shared" si="3"/>
        <v/>
      </c>
      <c r="S47" s="55"/>
      <c r="T47" s="56" t="str">
        <f t="shared" si="4"/>
        <v/>
      </c>
      <c r="U47" s="56"/>
    </row>
    <row r="48" spans="2:21" x14ac:dyDescent="0.15">
      <c r="B48" s="19">
        <v>40</v>
      </c>
      <c r="C48" s="51" t="str">
        <f t="shared" si="1"/>
        <v/>
      </c>
      <c r="D48" s="51"/>
      <c r="E48" s="19"/>
      <c r="F48" s="8"/>
      <c r="G48" s="19" t="s">
        <v>36</v>
      </c>
      <c r="H48" s="52"/>
      <c r="I48" s="52"/>
      <c r="J48" s="19"/>
      <c r="K48" s="51" t="str">
        <f t="shared" si="0"/>
        <v/>
      </c>
      <c r="L48" s="51"/>
      <c r="M48" s="6" t="str">
        <f t="shared" si="2"/>
        <v/>
      </c>
      <c r="N48" s="19"/>
      <c r="O48" s="8"/>
      <c r="P48" s="52"/>
      <c r="Q48" s="52"/>
      <c r="R48" s="55" t="str">
        <f t="shared" si="3"/>
        <v/>
      </c>
      <c r="S48" s="55"/>
      <c r="T48" s="56" t="str">
        <f t="shared" si="4"/>
        <v/>
      </c>
      <c r="U48" s="56"/>
    </row>
    <row r="49" spans="2:21" x14ac:dyDescent="0.15">
      <c r="B49" s="19">
        <v>41</v>
      </c>
      <c r="C49" s="51" t="str">
        <f t="shared" si="1"/>
        <v/>
      </c>
      <c r="D49" s="51"/>
      <c r="E49" s="19"/>
      <c r="F49" s="8"/>
      <c r="G49" s="19" t="s">
        <v>3</v>
      </c>
      <c r="H49" s="52"/>
      <c r="I49" s="52"/>
      <c r="J49" s="19"/>
      <c r="K49" s="51" t="str">
        <f t="shared" si="0"/>
        <v/>
      </c>
      <c r="L49" s="51"/>
      <c r="M49" s="6" t="str">
        <f t="shared" si="2"/>
        <v/>
      </c>
      <c r="N49" s="19"/>
      <c r="O49" s="8"/>
      <c r="P49" s="52"/>
      <c r="Q49" s="52"/>
      <c r="R49" s="55" t="str">
        <f t="shared" si="3"/>
        <v/>
      </c>
      <c r="S49" s="55"/>
      <c r="T49" s="56" t="str">
        <f t="shared" si="4"/>
        <v/>
      </c>
      <c r="U49" s="56"/>
    </row>
    <row r="50" spans="2:21" x14ac:dyDescent="0.15">
      <c r="B50" s="19">
        <v>42</v>
      </c>
      <c r="C50" s="51" t="str">
        <f t="shared" si="1"/>
        <v/>
      </c>
      <c r="D50" s="51"/>
      <c r="E50" s="19"/>
      <c r="F50" s="8"/>
      <c r="G50" s="19" t="s">
        <v>3</v>
      </c>
      <c r="H50" s="52"/>
      <c r="I50" s="52"/>
      <c r="J50" s="19"/>
      <c r="K50" s="51" t="str">
        <f t="shared" si="0"/>
        <v/>
      </c>
      <c r="L50" s="51"/>
      <c r="M50" s="6" t="str">
        <f t="shared" si="2"/>
        <v/>
      </c>
      <c r="N50" s="19"/>
      <c r="O50" s="8"/>
      <c r="P50" s="52"/>
      <c r="Q50" s="52"/>
      <c r="R50" s="55" t="str">
        <f t="shared" si="3"/>
        <v/>
      </c>
      <c r="S50" s="55"/>
      <c r="T50" s="56" t="str">
        <f t="shared" si="4"/>
        <v/>
      </c>
      <c r="U50" s="56"/>
    </row>
    <row r="51" spans="2:21" x14ac:dyDescent="0.15">
      <c r="B51" s="19">
        <v>43</v>
      </c>
      <c r="C51" s="51" t="str">
        <f t="shared" si="1"/>
        <v/>
      </c>
      <c r="D51" s="51"/>
      <c r="E51" s="19"/>
      <c r="F51" s="8"/>
      <c r="G51" s="19" t="s">
        <v>2</v>
      </c>
      <c r="H51" s="52"/>
      <c r="I51" s="52"/>
      <c r="J51" s="19"/>
      <c r="K51" s="51" t="str">
        <f t="shared" si="0"/>
        <v/>
      </c>
      <c r="L51" s="51"/>
      <c r="M51" s="6" t="str">
        <f t="shared" si="2"/>
        <v/>
      </c>
      <c r="N51" s="19"/>
      <c r="O51" s="8"/>
      <c r="P51" s="52"/>
      <c r="Q51" s="52"/>
      <c r="R51" s="55" t="str">
        <f t="shared" si="3"/>
        <v/>
      </c>
      <c r="S51" s="55"/>
      <c r="T51" s="56" t="str">
        <f t="shared" si="4"/>
        <v/>
      </c>
      <c r="U51" s="56"/>
    </row>
    <row r="52" spans="2:21" x14ac:dyDescent="0.15">
      <c r="B52" s="19">
        <v>44</v>
      </c>
      <c r="C52" s="51" t="str">
        <f t="shared" si="1"/>
        <v/>
      </c>
      <c r="D52" s="51"/>
      <c r="E52" s="19"/>
      <c r="F52" s="8"/>
      <c r="G52" s="19" t="s">
        <v>2</v>
      </c>
      <c r="H52" s="52"/>
      <c r="I52" s="52"/>
      <c r="J52" s="19"/>
      <c r="K52" s="51" t="str">
        <f t="shared" si="0"/>
        <v/>
      </c>
      <c r="L52" s="51"/>
      <c r="M52" s="6" t="str">
        <f t="shared" si="2"/>
        <v/>
      </c>
      <c r="N52" s="19"/>
      <c r="O52" s="8"/>
      <c r="P52" s="52"/>
      <c r="Q52" s="52"/>
      <c r="R52" s="55" t="str">
        <f t="shared" si="3"/>
        <v/>
      </c>
      <c r="S52" s="55"/>
      <c r="T52" s="56" t="str">
        <f t="shared" si="4"/>
        <v/>
      </c>
      <c r="U52" s="56"/>
    </row>
    <row r="53" spans="2:21" x14ac:dyDescent="0.15">
      <c r="B53" s="19">
        <v>45</v>
      </c>
      <c r="C53" s="51" t="str">
        <f t="shared" si="1"/>
        <v/>
      </c>
      <c r="D53" s="51"/>
      <c r="E53" s="19"/>
      <c r="F53" s="8"/>
      <c r="G53" s="19" t="s">
        <v>3</v>
      </c>
      <c r="H53" s="52"/>
      <c r="I53" s="52"/>
      <c r="J53" s="19"/>
      <c r="K53" s="51" t="str">
        <f t="shared" si="0"/>
        <v/>
      </c>
      <c r="L53" s="51"/>
      <c r="M53" s="6" t="str">
        <f t="shared" si="2"/>
        <v/>
      </c>
      <c r="N53" s="19"/>
      <c r="O53" s="8"/>
      <c r="P53" s="52"/>
      <c r="Q53" s="52"/>
      <c r="R53" s="55" t="str">
        <f t="shared" si="3"/>
        <v/>
      </c>
      <c r="S53" s="55"/>
      <c r="T53" s="56" t="str">
        <f t="shared" si="4"/>
        <v/>
      </c>
      <c r="U53" s="56"/>
    </row>
    <row r="54" spans="2:21" x14ac:dyDescent="0.15">
      <c r="B54" s="19">
        <v>46</v>
      </c>
      <c r="C54" s="51" t="str">
        <f t="shared" si="1"/>
        <v/>
      </c>
      <c r="D54" s="51"/>
      <c r="E54" s="19"/>
      <c r="F54" s="8"/>
      <c r="G54" s="19" t="s">
        <v>3</v>
      </c>
      <c r="H54" s="52"/>
      <c r="I54" s="52"/>
      <c r="J54" s="19"/>
      <c r="K54" s="51" t="str">
        <f t="shared" si="0"/>
        <v/>
      </c>
      <c r="L54" s="51"/>
      <c r="M54" s="6" t="str">
        <f t="shared" si="2"/>
        <v/>
      </c>
      <c r="N54" s="19"/>
      <c r="O54" s="8"/>
      <c r="P54" s="52"/>
      <c r="Q54" s="52"/>
      <c r="R54" s="55" t="str">
        <f t="shared" si="3"/>
        <v/>
      </c>
      <c r="S54" s="55"/>
      <c r="T54" s="56" t="str">
        <f t="shared" si="4"/>
        <v/>
      </c>
      <c r="U54" s="56"/>
    </row>
    <row r="55" spans="2:21" x14ac:dyDescent="0.15">
      <c r="B55" s="19">
        <v>47</v>
      </c>
      <c r="C55" s="51" t="str">
        <f t="shared" si="1"/>
        <v/>
      </c>
      <c r="D55" s="51"/>
      <c r="E55" s="19"/>
      <c r="F55" s="8"/>
      <c r="G55" s="19" t="s">
        <v>2</v>
      </c>
      <c r="H55" s="52"/>
      <c r="I55" s="52"/>
      <c r="J55" s="19"/>
      <c r="K55" s="51" t="str">
        <f t="shared" si="0"/>
        <v/>
      </c>
      <c r="L55" s="51"/>
      <c r="M55" s="6" t="str">
        <f t="shared" si="2"/>
        <v/>
      </c>
      <c r="N55" s="19"/>
      <c r="O55" s="8"/>
      <c r="P55" s="52"/>
      <c r="Q55" s="52"/>
      <c r="R55" s="55" t="str">
        <f t="shared" si="3"/>
        <v/>
      </c>
      <c r="S55" s="55"/>
      <c r="T55" s="56" t="str">
        <f t="shared" si="4"/>
        <v/>
      </c>
      <c r="U55" s="56"/>
    </row>
    <row r="56" spans="2:21" x14ac:dyDescent="0.15">
      <c r="B56" s="19">
        <v>48</v>
      </c>
      <c r="C56" s="51" t="str">
        <f t="shared" si="1"/>
        <v/>
      </c>
      <c r="D56" s="51"/>
      <c r="E56" s="19"/>
      <c r="F56" s="8"/>
      <c r="G56" s="19" t="s">
        <v>2</v>
      </c>
      <c r="H56" s="52"/>
      <c r="I56" s="52"/>
      <c r="J56" s="19"/>
      <c r="K56" s="51" t="str">
        <f t="shared" si="0"/>
        <v/>
      </c>
      <c r="L56" s="51"/>
      <c r="M56" s="6" t="str">
        <f t="shared" si="2"/>
        <v/>
      </c>
      <c r="N56" s="19"/>
      <c r="O56" s="8"/>
      <c r="P56" s="52"/>
      <c r="Q56" s="52"/>
      <c r="R56" s="55" t="str">
        <f t="shared" si="3"/>
        <v/>
      </c>
      <c r="S56" s="55"/>
      <c r="T56" s="56" t="str">
        <f t="shared" si="4"/>
        <v/>
      </c>
      <c r="U56" s="56"/>
    </row>
    <row r="57" spans="2:21" x14ac:dyDescent="0.15">
      <c r="B57" s="19">
        <v>49</v>
      </c>
      <c r="C57" s="51" t="str">
        <f t="shared" si="1"/>
        <v/>
      </c>
      <c r="D57" s="51"/>
      <c r="E57" s="19"/>
      <c r="F57" s="8"/>
      <c r="G57" s="19" t="s">
        <v>2</v>
      </c>
      <c r="H57" s="52"/>
      <c r="I57" s="52"/>
      <c r="J57" s="19"/>
      <c r="K57" s="51" t="str">
        <f t="shared" si="0"/>
        <v/>
      </c>
      <c r="L57" s="51"/>
      <c r="M57" s="6" t="str">
        <f t="shared" si="2"/>
        <v/>
      </c>
      <c r="N57" s="19"/>
      <c r="O57" s="8"/>
      <c r="P57" s="52"/>
      <c r="Q57" s="52"/>
      <c r="R57" s="55" t="str">
        <f t="shared" si="3"/>
        <v/>
      </c>
      <c r="S57" s="55"/>
      <c r="T57" s="56" t="str">
        <f t="shared" si="4"/>
        <v/>
      </c>
      <c r="U57" s="56"/>
    </row>
    <row r="58" spans="2:21" x14ac:dyDescent="0.15">
      <c r="B58" s="19">
        <v>50</v>
      </c>
      <c r="C58" s="51" t="str">
        <f t="shared" si="1"/>
        <v/>
      </c>
      <c r="D58" s="51"/>
      <c r="E58" s="19"/>
      <c r="F58" s="8"/>
      <c r="G58" s="19" t="s">
        <v>2</v>
      </c>
      <c r="H58" s="52"/>
      <c r="I58" s="52"/>
      <c r="J58" s="19"/>
      <c r="K58" s="51" t="str">
        <f t="shared" si="0"/>
        <v/>
      </c>
      <c r="L58" s="51"/>
      <c r="M58" s="6" t="str">
        <f t="shared" si="2"/>
        <v/>
      </c>
      <c r="N58" s="19"/>
      <c r="O58" s="8"/>
      <c r="P58" s="52"/>
      <c r="Q58" s="52"/>
      <c r="R58" s="55" t="str">
        <f t="shared" si="3"/>
        <v/>
      </c>
      <c r="S58" s="55"/>
      <c r="T58" s="56" t="str">
        <f t="shared" si="4"/>
        <v/>
      </c>
      <c r="U58" s="56"/>
    </row>
    <row r="59" spans="2:21" x14ac:dyDescent="0.15">
      <c r="B59" s="19">
        <v>51</v>
      </c>
      <c r="C59" s="51" t="str">
        <f t="shared" si="1"/>
        <v/>
      </c>
      <c r="D59" s="51"/>
      <c r="E59" s="19"/>
      <c r="F59" s="8"/>
      <c r="G59" s="19" t="s">
        <v>2</v>
      </c>
      <c r="H59" s="52"/>
      <c r="I59" s="52"/>
      <c r="J59" s="19"/>
      <c r="K59" s="51" t="str">
        <f t="shared" si="0"/>
        <v/>
      </c>
      <c r="L59" s="51"/>
      <c r="M59" s="6" t="str">
        <f t="shared" si="2"/>
        <v/>
      </c>
      <c r="N59" s="19"/>
      <c r="O59" s="8"/>
      <c r="P59" s="52"/>
      <c r="Q59" s="52"/>
      <c r="R59" s="55" t="str">
        <f t="shared" si="3"/>
        <v/>
      </c>
      <c r="S59" s="55"/>
      <c r="T59" s="56" t="str">
        <f t="shared" si="4"/>
        <v/>
      </c>
      <c r="U59" s="56"/>
    </row>
    <row r="60" spans="2:21" x14ac:dyDescent="0.15">
      <c r="B60" s="19">
        <v>52</v>
      </c>
      <c r="C60" s="51" t="str">
        <f t="shared" si="1"/>
        <v/>
      </c>
      <c r="D60" s="51"/>
      <c r="E60" s="19"/>
      <c r="F60" s="8"/>
      <c r="G60" s="19" t="s">
        <v>2</v>
      </c>
      <c r="H60" s="52"/>
      <c r="I60" s="52"/>
      <c r="J60" s="19"/>
      <c r="K60" s="51" t="str">
        <f t="shared" si="0"/>
        <v/>
      </c>
      <c r="L60" s="51"/>
      <c r="M60" s="6" t="str">
        <f t="shared" si="2"/>
        <v/>
      </c>
      <c r="N60" s="19"/>
      <c r="O60" s="8"/>
      <c r="P60" s="52"/>
      <c r="Q60" s="52"/>
      <c r="R60" s="55" t="str">
        <f t="shared" si="3"/>
        <v/>
      </c>
      <c r="S60" s="55"/>
      <c r="T60" s="56" t="str">
        <f t="shared" si="4"/>
        <v/>
      </c>
      <c r="U60" s="56"/>
    </row>
    <row r="61" spans="2:21" x14ac:dyDescent="0.15">
      <c r="B61" s="19">
        <v>53</v>
      </c>
      <c r="C61" s="51" t="str">
        <f t="shared" si="1"/>
        <v/>
      </c>
      <c r="D61" s="51"/>
      <c r="E61" s="19"/>
      <c r="F61" s="8"/>
      <c r="G61" s="19" t="s">
        <v>2</v>
      </c>
      <c r="H61" s="52"/>
      <c r="I61" s="52"/>
      <c r="J61" s="19"/>
      <c r="K61" s="51" t="str">
        <f t="shared" si="0"/>
        <v/>
      </c>
      <c r="L61" s="51"/>
      <c r="M61" s="6" t="str">
        <f t="shared" si="2"/>
        <v/>
      </c>
      <c r="N61" s="19"/>
      <c r="O61" s="8"/>
      <c r="P61" s="52"/>
      <c r="Q61" s="52"/>
      <c r="R61" s="55" t="str">
        <f t="shared" si="3"/>
        <v/>
      </c>
      <c r="S61" s="55"/>
      <c r="T61" s="56" t="str">
        <f t="shared" si="4"/>
        <v/>
      </c>
      <c r="U61" s="56"/>
    </row>
    <row r="62" spans="2:21" x14ac:dyDescent="0.15">
      <c r="B62" s="19">
        <v>54</v>
      </c>
      <c r="C62" s="51" t="str">
        <f t="shared" si="1"/>
        <v/>
      </c>
      <c r="D62" s="51"/>
      <c r="E62" s="19"/>
      <c r="F62" s="8"/>
      <c r="G62" s="19" t="s">
        <v>2</v>
      </c>
      <c r="H62" s="52"/>
      <c r="I62" s="52"/>
      <c r="J62" s="19"/>
      <c r="K62" s="51" t="str">
        <f t="shared" si="0"/>
        <v/>
      </c>
      <c r="L62" s="51"/>
      <c r="M62" s="6" t="str">
        <f t="shared" si="2"/>
        <v/>
      </c>
      <c r="N62" s="19"/>
      <c r="O62" s="8"/>
      <c r="P62" s="52"/>
      <c r="Q62" s="52"/>
      <c r="R62" s="55" t="str">
        <f t="shared" si="3"/>
        <v/>
      </c>
      <c r="S62" s="55"/>
      <c r="T62" s="56" t="str">
        <f t="shared" si="4"/>
        <v/>
      </c>
      <c r="U62" s="56"/>
    </row>
    <row r="63" spans="2:21" x14ac:dyDescent="0.15">
      <c r="B63" s="19">
        <v>55</v>
      </c>
      <c r="C63" s="51" t="str">
        <f t="shared" si="1"/>
        <v/>
      </c>
      <c r="D63" s="51"/>
      <c r="E63" s="19"/>
      <c r="F63" s="8"/>
      <c r="G63" s="19" t="s">
        <v>3</v>
      </c>
      <c r="H63" s="52"/>
      <c r="I63" s="52"/>
      <c r="J63" s="19"/>
      <c r="K63" s="51" t="str">
        <f t="shared" si="0"/>
        <v/>
      </c>
      <c r="L63" s="51"/>
      <c r="M63" s="6" t="str">
        <f t="shared" si="2"/>
        <v/>
      </c>
      <c r="N63" s="19"/>
      <c r="O63" s="8"/>
      <c r="P63" s="52"/>
      <c r="Q63" s="52"/>
      <c r="R63" s="55" t="str">
        <f t="shared" si="3"/>
        <v/>
      </c>
      <c r="S63" s="55"/>
      <c r="T63" s="56" t="str">
        <f t="shared" si="4"/>
        <v/>
      </c>
      <c r="U63" s="56"/>
    </row>
    <row r="64" spans="2:21" x14ac:dyDescent="0.15">
      <c r="B64" s="19">
        <v>56</v>
      </c>
      <c r="C64" s="51" t="str">
        <f t="shared" si="1"/>
        <v/>
      </c>
      <c r="D64" s="51"/>
      <c r="E64" s="19"/>
      <c r="F64" s="8"/>
      <c r="G64" s="19" t="s">
        <v>2</v>
      </c>
      <c r="H64" s="52"/>
      <c r="I64" s="52"/>
      <c r="J64" s="19"/>
      <c r="K64" s="51" t="str">
        <f t="shared" si="0"/>
        <v/>
      </c>
      <c r="L64" s="51"/>
      <c r="M64" s="6" t="str">
        <f t="shared" si="2"/>
        <v/>
      </c>
      <c r="N64" s="19"/>
      <c r="O64" s="8"/>
      <c r="P64" s="52"/>
      <c r="Q64" s="52"/>
      <c r="R64" s="55" t="str">
        <f t="shared" si="3"/>
        <v/>
      </c>
      <c r="S64" s="55"/>
      <c r="T64" s="56" t="str">
        <f t="shared" si="4"/>
        <v/>
      </c>
      <c r="U64" s="56"/>
    </row>
    <row r="65" spans="2:21" x14ac:dyDescent="0.15">
      <c r="B65" s="19">
        <v>57</v>
      </c>
      <c r="C65" s="51" t="str">
        <f t="shared" si="1"/>
        <v/>
      </c>
      <c r="D65" s="51"/>
      <c r="E65" s="19"/>
      <c r="F65" s="8"/>
      <c r="G65" s="19" t="s">
        <v>2</v>
      </c>
      <c r="H65" s="52"/>
      <c r="I65" s="52"/>
      <c r="J65" s="19"/>
      <c r="K65" s="51" t="str">
        <f t="shared" si="0"/>
        <v/>
      </c>
      <c r="L65" s="51"/>
      <c r="M65" s="6" t="str">
        <f t="shared" si="2"/>
        <v/>
      </c>
      <c r="N65" s="19"/>
      <c r="O65" s="8"/>
      <c r="P65" s="52"/>
      <c r="Q65" s="52"/>
      <c r="R65" s="55" t="str">
        <f t="shared" si="3"/>
        <v/>
      </c>
      <c r="S65" s="55"/>
      <c r="T65" s="56" t="str">
        <f t="shared" si="4"/>
        <v/>
      </c>
      <c r="U65" s="56"/>
    </row>
    <row r="66" spans="2:21" x14ac:dyDescent="0.15">
      <c r="B66" s="19">
        <v>58</v>
      </c>
      <c r="C66" s="51" t="str">
        <f t="shared" si="1"/>
        <v/>
      </c>
      <c r="D66" s="51"/>
      <c r="E66" s="19"/>
      <c r="F66" s="8"/>
      <c r="G66" s="19" t="s">
        <v>2</v>
      </c>
      <c r="H66" s="52"/>
      <c r="I66" s="52"/>
      <c r="J66" s="19"/>
      <c r="K66" s="51" t="str">
        <f t="shared" si="0"/>
        <v/>
      </c>
      <c r="L66" s="51"/>
      <c r="M66" s="6" t="str">
        <f t="shared" si="2"/>
        <v/>
      </c>
      <c r="N66" s="19"/>
      <c r="O66" s="8"/>
      <c r="P66" s="52"/>
      <c r="Q66" s="52"/>
      <c r="R66" s="55" t="str">
        <f t="shared" si="3"/>
        <v/>
      </c>
      <c r="S66" s="55"/>
      <c r="T66" s="56" t="str">
        <f t="shared" si="4"/>
        <v/>
      </c>
      <c r="U66" s="56"/>
    </row>
    <row r="67" spans="2:21" x14ac:dyDescent="0.15">
      <c r="B67" s="19">
        <v>59</v>
      </c>
      <c r="C67" s="51" t="str">
        <f t="shared" si="1"/>
        <v/>
      </c>
      <c r="D67" s="51"/>
      <c r="E67" s="19"/>
      <c r="F67" s="8"/>
      <c r="G67" s="19" t="s">
        <v>2</v>
      </c>
      <c r="H67" s="52"/>
      <c r="I67" s="52"/>
      <c r="J67" s="19"/>
      <c r="K67" s="51" t="str">
        <f t="shared" si="0"/>
        <v/>
      </c>
      <c r="L67" s="51"/>
      <c r="M67" s="6" t="str">
        <f t="shared" si="2"/>
        <v/>
      </c>
      <c r="N67" s="19"/>
      <c r="O67" s="8"/>
      <c r="P67" s="52"/>
      <c r="Q67" s="52"/>
      <c r="R67" s="55" t="str">
        <f t="shared" si="3"/>
        <v/>
      </c>
      <c r="S67" s="55"/>
      <c r="T67" s="56" t="str">
        <f t="shared" si="4"/>
        <v/>
      </c>
      <c r="U67" s="56"/>
    </row>
    <row r="68" spans="2:21" x14ac:dyDescent="0.15">
      <c r="B68" s="19">
        <v>60</v>
      </c>
      <c r="C68" s="51" t="str">
        <f t="shared" si="1"/>
        <v/>
      </c>
      <c r="D68" s="51"/>
      <c r="E68" s="19"/>
      <c r="F68" s="8"/>
      <c r="G68" s="19" t="s">
        <v>3</v>
      </c>
      <c r="H68" s="52"/>
      <c r="I68" s="52"/>
      <c r="J68" s="19"/>
      <c r="K68" s="51" t="str">
        <f t="shared" si="0"/>
        <v/>
      </c>
      <c r="L68" s="51"/>
      <c r="M68" s="6" t="str">
        <f t="shared" si="2"/>
        <v/>
      </c>
      <c r="N68" s="19"/>
      <c r="O68" s="8"/>
      <c r="P68" s="52"/>
      <c r="Q68" s="52"/>
      <c r="R68" s="55" t="str">
        <f t="shared" si="3"/>
        <v/>
      </c>
      <c r="S68" s="55"/>
      <c r="T68" s="56" t="str">
        <f t="shared" si="4"/>
        <v/>
      </c>
      <c r="U68" s="56"/>
    </row>
    <row r="69" spans="2:21" x14ac:dyDescent="0.15">
      <c r="B69" s="19">
        <v>61</v>
      </c>
      <c r="C69" s="51" t="str">
        <f t="shared" si="1"/>
        <v/>
      </c>
      <c r="D69" s="51"/>
      <c r="E69" s="19"/>
      <c r="F69" s="8"/>
      <c r="G69" s="19" t="s">
        <v>3</v>
      </c>
      <c r="H69" s="52"/>
      <c r="I69" s="52"/>
      <c r="J69" s="19"/>
      <c r="K69" s="51" t="str">
        <f t="shared" si="0"/>
        <v/>
      </c>
      <c r="L69" s="51"/>
      <c r="M69" s="6" t="str">
        <f t="shared" si="2"/>
        <v/>
      </c>
      <c r="N69" s="19"/>
      <c r="O69" s="8"/>
      <c r="P69" s="52"/>
      <c r="Q69" s="52"/>
      <c r="R69" s="55" t="str">
        <f t="shared" si="3"/>
        <v/>
      </c>
      <c r="S69" s="55"/>
      <c r="T69" s="56" t="str">
        <f t="shared" si="4"/>
        <v/>
      </c>
      <c r="U69" s="56"/>
    </row>
    <row r="70" spans="2:21" x14ac:dyDescent="0.15">
      <c r="B70" s="19">
        <v>62</v>
      </c>
      <c r="C70" s="51" t="str">
        <f t="shared" si="1"/>
        <v/>
      </c>
      <c r="D70" s="51"/>
      <c r="E70" s="19"/>
      <c r="F70" s="8"/>
      <c r="G70" s="19" t="s">
        <v>2</v>
      </c>
      <c r="H70" s="52"/>
      <c r="I70" s="52"/>
      <c r="J70" s="19"/>
      <c r="K70" s="51" t="str">
        <f t="shared" si="0"/>
        <v/>
      </c>
      <c r="L70" s="51"/>
      <c r="M70" s="6" t="str">
        <f t="shared" si="2"/>
        <v/>
      </c>
      <c r="N70" s="19"/>
      <c r="O70" s="8"/>
      <c r="P70" s="52"/>
      <c r="Q70" s="52"/>
      <c r="R70" s="55" t="str">
        <f t="shared" si="3"/>
        <v/>
      </c>
      <c r="S70" s="55"/>
      <c r="T70" s="56" t="str">
        <f t="shared" si="4"/>
        <v/>
      </c>
      <c r="U70" s="56"/>
    </row>
    <row r="71" spans="2:21" x14ac:dyDescent="0.15">
      <c r="B71" s="19">
        <v>63</v>
      </c>
      <c r="C71" s="51" t="str">
        <f t="shared" si="1"/>
        <v/>
      </c>
      <c r="D71" s="51"/>
      <c r="E71" s="19"/>
      <c r="F71" s="8"/>
      <c r="G71" s="19" t="s">
        <v>3</v>
      </c>
      <c r="H71" s="52"/>
      <c r="I71" s="52"/>
      <c r="J71" s="19"/>
      <c r="K71" s="51" t="str">
        <f t="shared" si="0"/>
        <v/>
      </c>
      <c r="L71" s="51"/>
      <c r="M71" s="6" t="str">
        <f t="shared" si="2"/>
        <v/>
      </c>
      <c r="N71" s="19"/>
      <c r="O71" s="8"/>
      <c r="P71" s="52"/>
      <c r="Q71" s="52"/>
      <c r="R71" s="55" t="str">
        <f t="shared" si="3"/>
        <v/>
      </c>
      <c r="S71" s="55"/>
      <c r="T71" s="56" t="str">
        <f t="shared" si="4"/>
        <v/>
      </c>
      <c r="U71" s="56"/>
    </row>
    <row r="72" spans="2:21" x14ac:dyDescent="0.15">
      <c r="B72" s="19">
        <v>64</v>
      </c>
      <c r="C72" s="51" t="str">
        <f t="shared" si="1"/>
        <v/>
      </c>
      <c r="D72" s="51"/>
      <c r="E72" s="19"/>
      <c r="F72" s="8"/>
      <c r="G72" s="19" t="s">
        <v>2</v>
      </c>
      <c r="H72" s="52"/>
      <c r="I72" s="52"/>
      <c r="J72" s="19"/>
      <c r="K72" s="51" t="str">
        <f t="shared" si="0"/>
        <v/>
      </c>
      <c r="L72" s="51"/>
      <c r="M72" s="6" t="str">
        <f t="shared" si="2"/>
        <v/>
      </c>
      <c r="N72" s="19"/>
      <c r="O72" s="8"/>
      <c r="P72" s="52"/>
      <c r="Q72" s="52"/>
      <c r="R72" s="55" t="str">
        <f t="shared" si="3"/>
        <v/>
      </c>
      <c r="S72" s="55"/>
      <c r="T72" s="56" t="str">
        <f t="shared" si="4"/>
        <v/>
      </c>
      <c r="U72" s="56"/>
    </row>
    <row r="73" spans="2:21" x14ac:dyDescent="0.15">
      <c r="B73" s="19">
        <v>65</v>
      </c>
      <c r="C73" s="51" t="str">
        <f t="shared" si="1"/>
        <v/>
      </c>
      <c r="D73" s="51"/>
      <c r="E73" s="19"/>
      <c r="F73" s="8"/>
      <c r="G73" s="19" t="s">
        <v>3</v>
      </c>
      <c r="H73" s="52"/>
      <c r="I73" s="52"/>
      <c r="J73" s="19"/>
      <c r="K73" s="51" t="str">
        <f t="shared" ref="K73:K108" si="5">IF(F73="","",C73*0.03)</f>
        <v/>
      </c>
      <c r="L73" s="51"/>
      <c r="M73" s="6" t="str">
        <f t="shared" si="2"/>
        <v/>
      </c>
      <c r="N73" s="19"/>
      <c r="O73" s="8"/>
      <c r="P73" s="52"/>
      <c r="Q73" s="52"/>
      <c r="R73" s="55" t="str">
        <f t="shared" si="3"/>
        <v/>
      </c>
      <c r="S73" s="55"/>
      <c r="T73" s="56" t="str">
        <f t="shared" si="4"/>
        <v/>
      </c>
      <c r="U73" s="56"/>
    </row>
    <row r="74" spans="2:21" x14ac:dyDescent="0.15">
      <c r="B74" s="19">
        <v>66</v>
      </c>
      <c r="C74" s="51" t="str">
        <f t="shared" ref="C74:C108" si="6">IF(R73="","",C73+R73)</f>
        <v/>
      </c>
      <c r="D74" s="51"/>
      <c r="E74" s="19"/>
      <c r="F74" s="8"/>
      <c r="G74" s="19" t="s">
        <v>3</v>
      </c>
      <c r="H74" s="52"/>
      <c r="I74" s="52"/>
      <c r="J74" s="19"/>
      <c r="K74" s="51" t="str">
        <f t="shared" si="5"/>
        <v/>
      </c>
      <c r="L74" s="51"/>
      <c r="M74" s="6" t="str">
        <f t="shared" ref="M74:M108" si="7">IF(J74="","",(K74/J74)/1000)</f>
        <v/>
      </c>
      <c r="N74" s="19"/>
      <c r="O74" s="8"/>
      <c r="P74" s="52"/>
      <c r="Q74" s="52"/>
      <c r="R74" s="55" t="str">
        <f t="shared" ref="R74:R108" si="8">IF(O74="","",(IF(G74="売",H74-P74,P74-H74))*M74*100000)</f>
        <v/>
      </c>
      <c r="S74" s="55"/>
      <c r="T74" s="56" t="str">
        <f t="shared" ref="T74:T108" si="9">IF(O74="","",IF(R74&lt;0,J74*(-1),IF(G74="買",(P74-H74)*100,(H74-P74)*100)))</f>
        <v/>
      </c>
      <c r="U74" s="56"/>
    </row>
    <row r="75" spans="2:21" x14ac:dyDescent="0.15">
      <c r="B75" s="19">
        <v>67</v>
      </c>
      <c r="C75" s="51" t="str">
        <f t="shared" si="6"/>
        <v/>
      </c>
      <c r="D75" s="51"/>
      <c r="E75" s="19"/>
      <c r="F75" s="8"/>
      <c r="G75" s="19" t="s">
        <v>2</v>
      </c>
      <c r="H75" s="52"/>
      <c r="I75" s="52"/>
      <c r="J75" s="19"/>
      <c r="K75" s="51" t="str">
        <f t="shared" si="5"/>
        <v/>
      </c>
      <c r="L75" s="51"/>
      <c r="M75" s="6" t="str">
        <f t="shared" si="7"/>
        <v/>
      </c>
      <c r="N75" s="19"/>
      <c r="O75" s="8"/>
      <c r="P75" s="52"/>
      <c r="Q75" s="52"/>
      <c r="R75" s="55" t="str">
        <f t="shared" si="8"/>
        <v/>
      </c>
      <c r="S75" s="55"/>
      <c r="T75" s="56" t="str">
        <f t="shared" si="9"/>
        <v/>
      </c>
      <c r="U75" s="56"/>
    </row>
    <row r="76" spans="2:21" x14ac:dyDescent="0.15">
      <c r="B76" s="19">
        <v>68</v>
      </c>
      <c r="C76" s="51" t="str">
        <f t="shared" si="6"/>
        <v/>
      </c>
      <c r="D76" s="51"/>
      <c r="E76" s="19"/>
      <c r="F76" s="8"/>
      <c r="G76" s="19" t="s">
        <v>2</v>
      </c>
      <c r="H76" s="52"/>
      <c r="I76" s="52"/>
      <c r="J76" s="19"/>
      <c r="K76" s="51" t="str">
        <f t="shared" si="5"/>
        <v/>
      </c>
      <c r="L76" s="51"/>
      <c r="M76" s="6" t="str">
        <f t="shared" si="7"/>
        <v/>
      </c>
      <c r="N76" s="19"/>
      <c r="O76" s="8"/>
      <c r="P76" s="52"/>
      <c r="Q76" s="52"/>
      <c r="R76" s="55" t="str">
        <f t="shared" si="8"/>
        <v/>
      </c>
      <c r="S76" s="55"/>
      <c r="T76" s="56" t="str">
        <f t="shared" si="9"/>
        <v/>
      </c>
      <c r="U76" s="56"/>
    </row>
    <row r="77" spans="2:21" x14ac:dyDescent="0.15">
      <c r="B77" s="19">
        <v>69</v>
      </c>
      <c r="C77" s="51" t="str">
        <f t="shared" si="6"/>
        <v/>
      </c>
      <c r="D77" s="51"/>
      <c r="E77" s="19"/>
      <c r="F77" s="8"/>
      <c r="G77" s="19" t="s">
        <v>2</v>
      </c>
      <c r="H77" s="52"/>
      <c r="I77" s="52"/>
      <c r="J77" s="19"/>
      <c r="K77" s="51" t="str">
        <f t="shared" si="5"/>
        <v/>
      </c>
      <c r="L77" s="51"/>
      <c r="M77" s="6" t="str">
        <f t="shared" si="7"/>
        <v/>
      </c>
      <c r="N77" s="19"/>
      <c r="O77" s="8"/>
      <c r="P77" s="52"/>
      <c r="Q77" s="52"/>
      <c r="R77" s="55" t="str">
        <f t="shared" si="8"/>
        <v/>
      </c>
      <c r="S77" s="55"/>
      <c r="T77" s="56" t="str">
        <f t="shared" si="9"/>
        <v/>
      </c>
      <c r="U77" s="56"/>
    </row>
    <row r="78" spans="2:21" x14ac:dyDescent="0.15">
      <c r="B78" s="19">
        <v>70</v>
      </c>
      <c r="C78" s="51" t="str">
        <f t="shared" si="6"/>
        <v/>
      </c>
      <c r="D78" s="51"/>
      <c r="E78" s="19"/>
      <c r="F78" s="8"/>
      <c r="G78" s="19" t="s">
        <v>3</v>
      </c>
      <c r="H78" s="52"/>
      <c r="I78" s="52"/>
      <c r="J78" s="19"/>
      <c r="K78" s="51" t="str">
        <f t="shared" si="5"/>
        <v/>
      </c>
      <c r="L78" s="51"/>
      <c r="M78" s="6" t="str">
        <f t="shared" si="7"/>
        <v/>
      </c>
      <c r="N78" s="19"/>
      <c r="O78" s="8"/>
      <c r="P78" s="52"/>
      <c r="Q78" s="52"/>
      <c r="R78" s="55" t="str">
        <f t="shared" si="8"/>
        <v/>
      </c>
      <c r="S78" s="55"/>
      <c r="T78" s="56" t="str">
        <f t="shared" si="9"/>
        <v/>
      </c>
      <c r="U78" s="56"/>
    </row>
    <row r="79" spans="2:21" x14ac:dyDescent="0.15">
      <c r="B79" s="19">
        <v>71</v>
      </c>
      <c r="C79" s="51" t="str">
        <f t="shared" si="6"/>
        <v/>
      </c>
      <c r="D79" s="51"/>
      <c r="E79" s="19"/>
      <c r="F79" s="8"/>
      <c r="G79" s="19" t="s">
        <v>2</v>
      </c>
      <c r="H79" s="52"/>
      <c r="I79" s="52"/>
      <c r="J79" s="19"/>
      <c r="K79" s="51" t="str">
        <f t="shared" si="5"/>
        <v/>
      </c>
      <c r="L79" s="51"/>
      <c r="M79" s="6" t="str">
        <f t="shared" si="7"/>
        <v/>
      </c>
      <c r="N79" s="19"/>
      <c r="O79" s="8"/>
      <c r="P79" s="52"/>
      <c r="Q79" s="52"/>
      <c r="R79" s="55" t="str">
        <f t="shared" si="8"/>
        <v/>
      </c>
      <c r="S79" s="55"/>
      <c r="T79" s="56" t="str">
        <f t="shared" si="9"/>
        <v/>
      </c>
      <c r="U79" s="56"/>
    </row>
    <row r="80" spans="2:21" x14ac:dyDescent="0.15">
      <c r="B80" s="19">
        <v>72</v>
      </c>
      <c r="C80" s="51" t="str">
        <f t="shared" si="6"/>
        <v/>
      </c>
      <c r="D80" s="51"/>
      <c r="E80" s="19"/>
      <c r="F80" s="8"/>
      <c r="G80" s="19" t="s">
        <v>3</v>
      </c>
      <c r="H80" s="52"/>
      <c r="I80" s="52"/>
      <c r="J80" s="19"/>
      <c r="K80" s="51" t="str">
        <f t="shared" si="5"/>
        <v/>
      </c>
      <c r="L80" s="51"/>
      <c r="M80" s="6" t="str">
        <f t="shared" si="7"/>
        <v/>
      </c>
      <c r="N80" s="19"/>
      <c r="O80" s="8"/>
      <c r="P80" s="52"/>
      <c r="Q80" s="52"/>
      <c r="R80" s="55" t="str">
        <f t="shared" si="8"/>
        <v/>
      </c>
      <c r="S80" s="55"/>
      <c r="T80" s="56" t="str">
        <f t="shared" si="9"/>
        <v/>
      </c>
      <c r="U80" s="56"/>
    </row>
    <row r="81" spans="2:21" x14ac:dyDescent="0.15">
      <c r="B81" s="19">
        <v>73</v>
      </c>
      <c r="C81" s="51" t="str">
        <f t="shared" si="6"/>
        <v/>
      </c>
      <c r="D81" s="51"/>
      <c r="E81" s="19"/>
      <c r="F81" s="8"/>
      <c r="G81" s="19" t="s">
        <v>2</v>
      </c>
      <c r="H81" s="52"/>
      <c r="I81" s="52"/>
      <c r="J81" s="19"/>
      <c r="K81" s="51" t="str">
        <f t="shared" si="5"/>
        <v/>
      </c>
      <c r="L81" s="51"/>
      <c r="M81" s="6" t="str">
        <f t="shared" si="7"/>
        <v/>
      </c>
      <c r="N81" s="19"/>
      <c r="O81" s="8"/>
      <c r="P81" s="52"/>
      <c r="Q81" s="52"/>
      <c r="R81" s="55" t="str">
        <f t="shared" si="8"/>
        <v/>
      </c>
      <c r="S81" s="55"/>
      <c r="T81" s="56" t="str">
        <f t="shared" si="9"/>
        <v/>
      </c>
      <c r="U81" s="56"/>
    </row>
    <row r="82" spans="2:21" x14ac:dyDescent="0.15">
      <c r="B82" s="19">
        <v>74</v>
      </c>
      <c r="C82" s="51" t="str">
        <f t="shared" si="6"/>
        <v/>
      </c>
      <c r="D82" s="51"/>
      <c r="E82" s="19"/>
      <c r="F82" s="8"/>
      <c r="G82" s="19" t="s">
        <v>2</v>
      </c>
      <c r="H82" s="52"/>
      <c r="I82" s="52"/>
      <c r="J82" s="19"/>
      <c r="K82" s="51" t="str">
        <f t="shared" si="5"/>
        <v/>
      </c>
      <c r="L82" s="51"/>
      <c r="M82" s="6" t="str">
        <f t="shared" si="7"/>
        <v/>
      </c>
      <c r="N82" s="19"/>
      <c r="O82" s="8"/>
      <c r="P82" s="52"/>
      <c r="Q82" s="52"/>
      <c r="R82" s="55" t="str">
        <f t="shared" si="8"/>
        <v/>
      </c>
      <c r="S82" s="55"/>
      <c r="T82" s="56" t="str">
        <f t="shared" si="9"/>
        <v/>
      </c>
      <c r="U82" s="56"/>
    </row>
    <row r="83" spans="2:21" x14ac:dyDescent="0.15">
      <c r="B83" s="19">
        <v>75</v>
      </c>
      <c r="C83" s="51" t="str">
        <f t="shared" si="6"/>
        <v/>
      </c>
      <c r="D83" s="51"/>
      <c r="E83" s="19"/>
      <c r="F83" s="8"/>
      <c r="G83" s="19" t="s">
        <v>2</v>
      </c>
      <c r="H83" s="52"/>
      <c r="I83" s="52"/>
      <c r="J83" s="19"/>
      <c r="K83" s="51" t="str">
        <f t="shared" si="5"/>
        <v/>
      </c>
      <c r="L83" s="51"/>
      <c r="M83" s="6" t="str">
        <f t="shared" si="7"/>
        <v/>
      </c>
      <c r="N83" s="19"/>
      <c r="O83" s="8"/>
      <c r="P83" s="52"/>
      <c r="Q83" s="52"/>
      <c r="R83" s="55" t="str">
        <f t="shared" si="8"/>
        <v/>
      </c>
      <c r="S83" s="55"/>
      <c r="T83" s="56" t="str">
        <f t="shared" si="9"/>
        <v/>
      </c>
      <c r="U83" s="56"/>
    </row>
    <row r="84" spans="2:21" x14ac:dyDescent="0.15">
      <c r="B84" s="19">
        <v>76</v>
      </c>
      <c r="C84" s="51" t="str">
        <f t="shared" si="6"/>
        <v/>
      </c>
      <c r="D84" s="51"/>
      <c r="E84" s="19"/>
      <c r="F84" s="8"/>
      <c r="G84" s="19" t="s">
        <v>2</v>
      </c>
      <c r="H84" s="52"/>
      <c r="I84" s="52"/>
      <c r="J84" s="19"/>
      <c r="K84" s="51" t="str">
        <f t="shared" si="5"/>
        <v/>
      </c>
      <c r="L84" s="51"/>
      <c r="M84" s="6" t="str">
        <f t="shared" si="7"/>
        <v/>
      </c>
      <c r="N84" s="19"/>
      <c r="O84" s="8"/>
      <c r="P84" s="52"/>
      <c r="Q84" s="52"/>
      <c r="R84" s="55" t="str">
        <f t="shared" si="8"/>
        <v/>
      </c>
      <c r="S84" s="55"/>
      <c r="T84" s="56" t="str">
        <f t="shared" si="9"/>
        <v/>
      </c>
      <c r="U84" s="56"/>
    </row>
    <row r="85" spans="2:21" x14ac:dyDescent="0.15">
      <c r="B85" s="19">
        <v>77</v>
      </c>
      <c r="C85" s="51" t="str">
        <f t="shared" si="6"/>
        <v/>
      </c>
      <c r="D85" s="51"/>
      <c r="E85" s="19"/>
      <c r="F85" s="8"/>
      <c r="G85" s="19" t="s">
        <v>3</v>
      </c>
      <c r="H85" s="52"/>
      <c r="I85" s="52"/>
      <c r="J85" s="19"/>
      <c r="K85" s="51" t="str">
        <f t="shared" si="5"/>
        <v/>
      </c>
      <c r="L85" s="51"/>
      <c r="M85" s="6" t="str">
        <f t="shared" si="7"/>
        <v/>
      </c>
      <c r="N85" s="19"/>
      <c r="O85" s="8"/>
      <c r="P85" s="52"/>
      <c r="Q85" s="52"/>
      <c r="R85" s="55" t="str">
        <f t="shared" si="8"/>
        <v/>
      </c>
      <c r="S85" s="55"/>
      <c r="T85" s="56" t="str">
        <f t="shared" si="9"/>
        <v/>
      </c>
      <c r="U85" s="56"/>
    </row>
    <row r="86" spans="2:21" x14ac:dyDescent="0.15">
      <c r="B86" s="19">
        <v>78</v>
      </c>
      <c r="C86" s="51" t="str">
        <f t="shared" si="6"/>
        <v/>
      </c>
      <c r="D86" s="51"/>
      <c r="E86" s="19"/>
      <c r="F86" s="8"/>
      <c r="G86" s="19" t="s">
        <v>2</v>
      </c>
      <c r="H86" s="52"/>
      <c r="I86" s="52"/>
      <c r="J86" s="19"/>
      <c r="K86" s="51" t="str">
        <f t="shared" si="5"/>
        <v/>
      </c>
      <c r="L86" s="51"/>
      <c r="M86" s="6" t="str">
        <f t="shared" si="7"/>
        <v/>
      </c>
      <c r="N86" s="19"/>
      <c r="O86" s="8"/>
      <c r="P86" s="52"/>
      <c r="Q86" s="52"/>
      <c r="R86" s="55" t="str">
        <f t="shared" si="8"/>
        <v/>
      </c>
      <c r="S86" s="55"/>
      <c r="T86" s="56" t="str">
        <f t="shared" si="9"/>
        <v/>
      </c>
      <c r="U86" s="56"/>
    </row>
    <row r="87" spans="2:21" x14ac:dyDescent="0.15">
      <c r="B87" s="19">
        <v>79</v>
      </c>
      <c r="C87" s="51" t="str">
        <f t="shared" si="6"/>
        <v/>
      </c>
      <c r="D87" s="51"/>
      <c r="E87" s="19"/>
      <c r="F87" s="8"/>
      <c r="G87" s="19" t="s">
        <v>3</v>
      </c>
      <c r="H87" s="52"/>
      <c r="I87" s="52"/>
      <c r="J87" s="19"/>
      <c r="K87" s="51" t="str">
        <f t="shared" si="5"/>
        <v/>
      </c>
      <c r="L87" s="51"/>
      <c r="M87" s="6" t="str">
        <f t="shared" si="7"/>
        <v/>
      </c>
      <c r="N87" s="19"/>
      <c r="O87" s="8"/>
      <c r="P87" s="52"/>
      <c r="Q87" s="52"/>
      <c r="R87" s="55" t="str">
        <f t="shared" si="8"/>
        <v/>
      </c>
      <c r="S87" s="55"/>
      <c r="T87" s="56" t="str">
        <f t="shared" si="9"/>
        <v/>
      </c>
      <c r="U87" s="56"/>
    </row>
    <row r="88" spans="2:21" x14ac:dyDescent="0.15">
      <c r="B88" s="19">
        <v>80</v>
      </c>
      <c r="C88" s="51" t="str">
        <f t="shared" si="6"/>
        <v/>
      </c>
      <c r="D88" s="51"/>
      <c r="E88" s="19"/>
      <c r="F88" s="8"/>
      <c r="G88" s="19" t="s">
        <v>3</v>
      </c>
      <c r="H88" s="52"/>
      <c r="I88" s="52"/>
      <c r="J88" s="19"/>
      <c r="K88" s="51" t="str">
        <f t="shared" si="5"/>
        <v/>
      </c>
      <c r="L88" s="51"/>
      <c r="M88" s="6" t="str">
        <f t="shared" si="7"/>
        <v/>
      </c>
      <c r="N88" s="19"/>
      <c r="O88" s="8"/>
      <c r="P88" s="52"/>
      <c r="Q88" s="52"/>
      <c r="R88" s="55" t="str">
        <f t="shared" si="8"/>
        <v/>
      </c>
      <c r="S88" s="55"/>
      <c r="T88" s="56" t="str">
        <f t="shared" si="9"/>
        <v/>
      </c>
      <c r="U88" s="56"/>
    </row>
    <row r="89" spans="2:21" x14ac:dyDescent="0.15">
      <c r="B89" s="19">
        <v>81</v>
      </c>
      <c r="C89" s="51" t="str">
        <f t="shared" si="6"/>
        <v/>
      </c>
      <c r="D89" s="51"/>
      <c r="E89" s="19"/>
      <c r="F89" s="8"/>
      <c r="G89" s="19" t="s">
        <v>3</v>
      </c>
      <c r="H89" s="52"/>
      <c r="I89" s="52"/>
      <c r="J89" s="19"/>
      <c r="K89" s="51" t="str">
        <f t="shared" si="5"/>
        <v/>
      </c>
      <c r="L89" s="51"/>
      <c r="M89" s="6" t="str">
        <f t="shared" si="7"/>
        <v/>
      </c>
      <c r="N89" s="19"/>
      <c r="O89" s="8"/>
      <c r="P89" s="52"/>
      <c r="Q89" s="52"/>
      <c r="R89" s="55" t="str">
        <f t="shared" si="8"/>
        <v/>
      </c>
      <c r="S89" s="55"/>
      <c r="T89" s="56" t="str">
        <f t="shared" si="9"/>
        <v/>
      </c>
      <c r="U89" s="56"/>
    </row>
    <row r="90" spans="2:21" x14ac:dyDescent="0.15">
      <c r="B90" s="19">
        <v>82</v>
      </c>
      <c r="C90" s="51" t="str">
        <f t="shared" si="6"/>
        <v/>
      </c>
      <c r="D90" s="51"/>
      <c r="E90" s="19"/>
      <c r="F90" s="8"/>
      <c r="G90" s="19" t="s">
        <v>3</v>
      </c>
      <c r="H90" s="52"/>
      <c r="I90" s="52"/>
      <c r="J90" s="19"/>
      <c r="K90" s="51" t="str">
        <f t="shared" si="5"/>
        <v/>
      </c>
      <c r="L90" s="51"/>
      <c r="M90" s="6" t="str">
        <f t="shared" si="7"/>
        <v/>
      </c>
      <c r="N90" s="19"/>
      <c r="O90" s="8"/>
      <c r="P90" s="52"/>
      <c r="Q90" s="52"/>
      <c r="R90" s="55" t="str">
        <f t="shared" si="8"/>
        <v/>
      </c>
      <c r="S90" s="55"/>
      <c r="T90" s="56" t="str">
        <f t="shared" si="9"/>
        <v/>
      </c>
      <c r="U90" s="56"/>
    </row>
    <row r="91" spans="2:21" x14ac:dyDescent="0.15">
      <c r="B91" s="19">
        <v>83</v>
      </c>
      <c r="C91" s="51" t="str">
        <f t="shared" si="6"/>
        <v/>
      </c>
      <c r="D91" s="51"/>
      <c r="E91" s="19"/>
      <c r="F91" s="8"/>
      <c r="G91" s="19" t="s">
        <v>3</v>
      </c>
      <c r="H91" s="52"/>
      <c r="I91" s="52"/>
      <c r="J91" s="19"/>
      <c r="K91" s="51" t="str">
        <f t="shared" si="5"/>
        <v/>
      </c>
      <c r="L91" s="51"/>
      <c r="M91" s="6" t="str">
        <f t="shared" si="7"/>
        <v/>
      </c>
      <c r="N91" s="19"/>
      <c r="O91" s="8"/>
      <c r="P91" s="52"/>
      <c r="Q91" s="52"/>
      <c r="R91" s="55" t="str">
        <f t="shared" si="8"/>
        <v/>
      </c>
      <c r="S91" s="55"/>
      <c r="T91" s="56" t="str">
        <f t="shared" si="9"/>
        <v/>
      </c>
      <c r="U91" s="56"/>
    </row>
    <row r="92" spans="2:21" x14ac:dyDescent="0.15">
      <c r="B92" s="19">
        <v>84</v>
      </c>
      <c r="C92" s="51" t="str">
        <f t="shared" si="6"/>
        <v/>
      </c>
      <c r="D92" s="51"/>
      <c r="E92" s="19"/>
      <c r="F92" s="8"/>
      <c r="G92" s="19" t="s">
        <v>2</v>
      </c>
      <c r="H92" s="52"/>
      <c r="I92" s="52"/>
      <c r="J92" s="19"/>
      <c r="K92" s="51" t="str">
        <f t="shared" si="5"/>
        <v/>
      </c>
      <c r="L92" s="51"/>
      <c r="M92" s="6" t="str">
        <f t="shared" si="7"/>
        <v/>
      </c>
      <c r="N92" s="19"/>
      <c r="O92" s="8"/>
      <c r="P92" s="52"/>
      <c r="Q92" s="52"/>
      <c r="R92" s="55" t="str">
        <f t="shared" si="8"/>
        <v/>
      </c>
      <c r="S92" s="55"/>
      <c r="T92" s="56" t="str">
        <f t="shared" si="9"/>
        <v/>
      </c>
      <c r="U92" s="56"/>
    </row>
    <row r="93" spans="2:21" x14ac:dyDescent="0.15">
      <c r="B93" s="19">
        <v>85</v>
      </c>
      <c r="C93" s="51" t="str">
        <f t="shared" si="6"/>
        <v/>
      </c>
      <c r="D93" s="51"/>
      <c r="E93" s="19"/>
      <c r="F93" s="8"/>
      <c r="G93" s="19" t="s">
        <v>3</v>
      </c>
      <c r="H93" s="52"/>
      <c r="I93" s="52"/>
      <c r="J93" s="19"/>
      <c r="K93" s="51" t="str">
        <f t="shared" si="5"/>
        <v/>
      </c>
      <c r="L93" s="51"/>
      <c r="M93" s="6" t="str">
        <f t="shared" si="7"/>
        <v/>
      </c>
      <c r="N93" s="19"/>
      <c r="O93" s="8"/>
      <c r="P93" s="52"/>
      <c r="Q93" s="52"/>
      <c r="R93" s="55" t="str">
        <f t="shared" si="8"/>
        <v/>
      </c>
      <c r="S93" s="55"/>
      <c r="T93" s="56" t="str">
        <f t="shared" si="9"/>
        <v/>
      </c>
      <c r="U93" s="56"/>
    </row>
    <row r="94" spans="2:21" x14ac:dyDescent="0.15">
      <c r="B94" s="19">
        <v>86</v>
      </c>
      <c r="C94" s="51" t="str">
        <f t="shared" si="6"/>
        <v/>
      </c>
      <c r="D94" s="51"/>
      <c r="E94" s="19"/>
      <c r="F94" s="8"/>
      <c r="G94" s="19" t="s">
        <v>2</v>
      </c>
      <c r="H94" s="52"/>
      <c r="I94" s="52"/>
      <c r="J94" s="19"/>
      <c r="K94" s="51" t="str">
        <f t="shared" si="5"/>
        <v/>
      </c>
      <c r="L94" s="51"/>
      <c r="M94" s="6" t="str">
        <f t="shared" si="7"/>
        <v/>
      </c>
      <c r="N94" s="19"/>
      <c r="O94" s="8"/>
      <c r="P94" s="52"/>
      <c r="Q94" s="52"/>
      <c r="R94" s="55" t="str">
        <f t="shared" si="8"/>
        <v/>
      </c>
      <c r="S94" s="55"/>
      <c r="T94" s="56" t="str">
        <f t="shared" si="9"/>
        <v/>
      </c>
      <c r="U94" s="56"/>
    </row>
    <row r="95" spans="2:21" x14ac:dyDescent="0.15">
      <c r="B95" s="19">
        <v>87</v>
      </c>
      <c r="C95" s="51" t="str">
        <f t="shared" si="6"/>
        <v/>
      </c>
      <c r="D95" s="51"/>
      <c r="E95" s="19"/>
      <c r="F95" s="8"/>
      <c r="G95" s="19" t="s">
        <v>3</v>
      </c>
      <c r="H95" s="52"/>
      <c r="I95" s="52"/>
      <c r="J95" s="19"/>
      <c r="K95" s="51" t="str">
        <f t="shared" si="5"/>
        <v/>
      </c>
      <c r="L95" s="51"/>
      <c r="M95" s="6" t="str">
        <f t="shared" si="7"/>
        <v/>
      </c>
      <c r="N95" s="19"/>
      <c r="O95" s="8"/>
      <c r="P95" s="52"/>
      <c r="Q95" s="52"/>
      <c r="R95" s="55" t="str">
        <f t="shared" si="8"/>
        <v/>
      </c>
      <c r="S95" s="55"/>
      <c r="T95" s="56" t="str">
        <f t="shared" si="9"/>
        <v/>
      </c>
      <c r="U95" s="56"/>
    </row>
    <row r="96" spans="2:21" x14ac:dyDescent="0.15">
      <c r="B96" s="19">
        <v>88</v>
      </c>
      <c r="C96" s="51" t="str">
        <f t="shared" si="6"/>
        <v/>
      </c>
      <c r="D96" s="51"/>
      <c r="E96" s="19"/>
      <c r="F96" s="8"/>
      <c r="G96" s="19" t="s">
        <v>2</v>
      </c>
      <c r="H96" s="52"/>
      <c r="I96" s="52"/>
      <c r="J96" s="19"/>
      <c r="K96" s="51" t="str">
        <f t="shared" si="5"/>
        <v/>
      </c>
      <c r="L96" s="51"/>
      <c r="M96" s="6" t="str">
        <f t="shared" si="7"/>
        <v/>
      </c>
      <c r="N96" s="19"/>
      <c r="O96" s="8"/>
      <c r="P96" s="52"/>
      <c r="Q96" s="52"/>
      <c r="R96" s="55" t="str">
        <f t="shared" si="8"/>
        <v/>
      </c>
      <c r="S96" s="55"/>
      <c r="T96" s="56" t="str">
        <f t="shared" si="9"/>
        <v/>
      </c>
      <c r="U96" s="56"/>
    </row>
    <row r="97" spans="2:21" x14ac:dyDescent="0.15">
      <c r="B97" s="19">
        <v>89</v>
      </c>
      <c r="C97" s="51" t="str">
        <f t="shared" si="6"/>
        <v/>
      </c>
      <c r="D97" s="51"/>
      <c r="E97" s="19"/>
      <c r="F97" s="8"/>
      <c r="G97" s="19" t="s">
        <v>3</v>
      </c>
      <c r="H97" s="52"/>
      <c r="I97" s="52"/>
      <c r="J97" s="19"/>
      <c r="K97" s="51" t="str">
        <f t="shared" si="5"/>
        <v/>
      </c>
      <c r="L97" s="51"/>
      <c r="M97" s="6" t="str">
        <f t="shared" si="7"/>
        <v/>
      </c>
      <c r="N97" s="19"/>
      <c r="O97" s="8"/>
      <c r="P97" s="52"/>
      <c r="Q97" s="52"/>
      <c r="R97" s="55" t="str">
        <f t="shared" si="8"/>
        <v/>
      </c>
      <c r="S97" s="55"/>
      <c r="T97" s="56" t="str">
        <f t="shared" si="9"/>
        <v/>
      </c>
      <c r="U97" s="56"/>
    </row>
    <row r="98" spans="2:21" x14ac:dyDescent="0.15">
      <c r="B98" s="19">
        <v>90</v>
      </c>
      <c r="C98" s="51" t="str">
        <f t="shared" si="6"/>
        <v/>
      </c>
      <c r="D98" s="51"/>
      <c r="E98" s="19"/>
      <c r="F98" s="8"/>
      <c r="G98" s="19" t="s">
        <v>2</v>
      </c>
      <c r="H98" s="52"/>
      <c r="I98" s="52"/>
      <c r="J98" s="19"/>
      <c r="K98" s="51" t="str">
        <f t="shared" si="5"/>
        <v/>
      </c>
      <c r="L98" s="51"/>
      <c r="M98" s="6" t="str">
        <f t="shared" si="7"/>
        <v/>
      </c>
      <c r="N98" s="19"/>
      <c r="O98" s="8"/>
      <c r="P98" s="52"/>
      <c r="Q98" s="52"/>
      <c r="R98" s="55" t="str">
        <f t="shared" si="8"/>
        <v/>
      </c>
      <c r="S98" s="55"/>
      <c r="T98" s="56" t="str">
        <f t="shared" si="9"/>
        <v/>
      </c>
      <c r="U98" s="56"/>
    </row>
    <row r="99" spans="2:21" x14ac:dyDescent="0.15">
      <c r="B99" s="19">
        <v>91</v>
      </c>
      <c r="C99" s="51" t="str">
        <f t="shared" si="6"/>
        <v/>
      </c>
      <c r="D99" s="51"/>
      <c r="E99" s="19"/>
      <c r="F99" s="8"/>
      <c r="G99" s="19" t="s">
        <v>3</v>
      </c>
      <c r="H99" s="52"/>
      <c r="I99" s="52"/>
      <c r="J99" s="19"/>
      <c r="K99" s="51" t="str">
        <f t="shared" si="5"/>
        <v/>
      </c>
      <c r="L99" s="51"/>
      <c r="M99" s="6" t="str">
        <f t="shared" si="7"/>
        <v/>
      </c>
      <c r="N99" s="19"/>
      <c r="O99" s="8"/>
      <c r="P99" s="52"/>
      <c r="Q99" s="52"/>
      <c r="R99" s="55" t="str">
        <f t="shared" si="8"/>
        <v/>
      </c>
      <c r="S99" s="55"/>
      <c r="T99" s="56" t="str">
        <f t="shared" si="9"/>
        <v/>
      </c>
      <c r="U99" s="56"/>
    </row>
    <row r="100" spans="2:21" x14ac:dyDescent="0.15">
      <c r="B100" s="19">
        <v>92</v>
      </c>
      <c r="C100" s="51" t="str">
        <f t="shared" si="6"/>
        <v/>
      </c>
      <c r="D100" s="51"/>
      <c r="E100" s="19"/>
      <c r="F100" s="8"/>
      <c r="G100" s="19" t="s">
        <v>3</v>
      </c>
      <c r="H100" s="52"/>
      <c r="I100" s="52"/>
      <c r="J100" s="19"/>
      <c r="K100" s="51" t="str">
        <f t="shared" si="5"/>
        <v/>
      </c>
      <c r="L100" s="51"/>
      <c r="M100" s="6" t="str">
        <f t="shared" si="7"/>
        <v/>
      </c>
      <c r="N100" s="19"/>
      <c r="O100" s="8"/>
      <c r="P100" s="52"/>
      <c r="Q100" s="52"/>
      <c r="R100" s="55" t="str">
        <f t="shared" si="8"/>
        <v/>
      </c>
      <c r="S100" s="55"/>
      <c r="T100" s="56" t="str">
        <f t="shared" si="9"/>
        <v/>
      </c>
      <c r="U100" s="56"/>
    </row>
    <row r="101" spans="2:21" x14ac:dyDescent="0.15">
      <c r="B101" s="19">
        <v>93</v>
      </c>
      <c r="C101" s="51" t="str">
        <f t="shared" si="6"/>
        <v/>
      </c>
      <c r="D101" s="51"/>
      <c r="E101" s="19"/>
      <c r="F101" s="8"/>
      <c r="G101" s="19" t="s">
        <v>2</v>
      </c>
      <c r="H101" s="52"/>
      <c r="I101" s="52"/>
      <c r="J101" s="19"/>
      <c r="K101" s="51" t="str">
        <f t="shared" si="5"/>
        <v/>
      </c>
      <c r="L101" s="51"/>
      <c r="M101" s="6" t="str">
        <f t="shared" si="7"/>
        <v/>
      </c>
      <c r="N101" s="19"/>
      <c r="O101" s="8"/>
      <c r="P101" s="52"/>
      <c r="Q101" s="52"/>
      <c r="R101" s="55" t="str">
        <f t="shared" si="8"/>
        <v/>
      </c>
      <c r="S101" s="55"/>
      <c r="T101" s="56" t="str">
        <f t="shared" si="9"/>
        <v/>
      </c>
      <c r="U101" s="56"/>
    </row>
    <row r="102" spans="2:21" x14ac:dyDescent="0.15">
      <c r="B102" s="19">
        <v>94</v>
      </c>
      <c r="C102" s="51" t="str">
        <f t="shared" si="6"/>
        <v/>
      </c>
      <c r="D102" s="51"/>
      <c r="E102" s="19"/>
      <c r="F102" s="8"/>
      <c r="G102" s="19" t="s">
        <v>2</v>
      </c>
      <c r="H102" s="52"/>
      <c r="I102" s="52"/>
      <c r="J102" s="19"/>
      <c r="K102" s="51" t="str">
        <f t="shared" si="5"/>
        <v/>
      </c>
      <c r="L102" s="51"/>
      <c r="M102" s="6" t="str">
        <f t="shared" si="7"/>
        <v/>
      </c>
      <c r="N102" s="19"/>
      <c r="O102" s="8"/>
      <c r="P102" s="52"/>
      <c r="Q102" s="52"/>
      <c r="R102" s="55" t="str">
        <f t="shared" si="8"/>
        <v/>
      </c>
      <c r="S102" s="55"/>
      <c r="T102" s="56" t="str">
        <f t="shared" si="9"/>
        <v/>
      </c>
      <c r="U102" s="56"/>
    </row>
    <row r="103" spans="2:21" x14ac:dyDescent="0.15">
      <c r="B103" s="19">
        <v>95</v>
      </c>
      <c r="C103" s="51" t="str">
        <f t="shared" si="6"/>
        <v/>
      </c>
      <c r="D103" s="51"/>
      <c r="E103" s="19"/>
      <c r="F103" s="8"/>
      <c r="G103" s="19" t="s">
        <v>2</v>
      </c>
      <c r="H103" s="52"/>
      <c r="I103" s="52"/>
      <c r="J103" s="19"/>
      <c r="K103" s="51" t="str">
        <f t="shared" si="5"/>
        <v/>
      </c>
      <c r="L103" s="51"/>
      <c r="M103" s="6" t="str">
        <f t="shared" si="7"/>
        <v/>
      </c>
      <c r="N103" s="19"/>
      <c r="O103" s="8"/>
      <c r="P103" s="52"/>
      <c r="Q103" s="52"/>
      <c r="R103" s="55" t="str">
        <f t="shared" si="8"/>
        <v/>
      </c>
      <c r="S103" s="55"/>
      <c r="T103" s="56" t="str">
        <f t="shared" si="9"/>
        <v/>
      </c>
      <c r="U103" s="56"/>
    </row>
    <row r="104" spans="2:21" x14ac:dyDescent="0.15">
      <c r="B104" s="19">
        <v>96</v>
      </c>
      <c r="C104" s="51" t="str">
        <f t="shared" si="6"/>
        <v/>
      </c>
      <c r="D104" s="51"/>
      <c r="E104" s="19"/>
      <c r="F104" s="8"/>
      <c r="G104" s="19" t="s">
        <v>3</v>
      </c>
      <c r="H104" s="52"/>
      <c r="I104" s="52"/>
      <c r="J104" s="19"/>
      <c r="K104" s="51" t="str">
        <f t="shared" si="5"/>
        <v/>
      </c>
      <c r="L104" s="51"/>
      <c r="M104" s="6" t="str">
        <f t="shared" si="7"/>
        <v/>
      </c>
      <c r="N104" s="19"/>
      <c r="O104" s="8"/>
      <c r="P104" s="52"/>
      <c r="Q104" s="52"/>
      <c r="R104" s="55" t="str">
        <f t="shared" si="8"/>
        <v/>
      </c>
      <c r="S104" s="55"/>
      <c r="T104" s="56" t="str">
        <f t="shared" si="9"/>
        <v/>
      </c>
      <c r="U104" s="56"/>
    </row>
    <row r="105" spans="2:21" x14ac:dyDescent="0.15">
      <c r="B105" s="19">
        <v>97</v>
      </c>
      <c r="C105" s="51" t="str">
        <f t="shared" si="6"/>
        <v/>
      </c>
      <c r="D105" s="51"/>
      <c r="E105" s="19"/>
      <c r="F105" s="8"/>
      <c r="G105" s="19" t="s">
        <v>2</v>
      </c>
      <c r="H105" s="52"/>
      <c r="I105" s="52"/>
      <c r="J105" s="19"/>
      <c r="K105" s="51" t="str">
        <f t="shared" si="5"/>
        <v/>
      </c>
      <c r="L105" s="51"/>
      <c r="M105" s="6" t="str">
        <f t="shared" si="7"/>
        <v/>
      </c>
      <c r="N105" s="19"/>
      <c r="O105" s="8"/>
      <c r="P105" s="52"/>
      <c r="Q105" s="52"/>
      <c r="R105" s="55" t="str">
        <f t="shared" si="8"/>
        <v/>
      </c>
      <c r="S105" s="55"/>
      <c r="T105" s="56" t="str">
        <f t="shared" si="9"/>
        <v/>
      </c>
      <c r="U105" s="56"/>
    </row>
    <row r="106" spans="2:21" x14ac:dyDescent="0.15">
      <c r="B106" s="19">
        <v>98</v>
      </c>
      <c r="C106" s="51" t="str">
        <f t="shared" si="6"/>
        <v/>
      </c>
      <c r="D106" s="51"/>
      <c r="E106" s="19"/>
      <c r="F106" s="8"/>
      <c r="G106" s="19" t="s">
        <v>3</v>
      </c>
      <c r="H106" s="52"/>
      <c r="I106" s="52"/>
      <c r="J106" s="19"/>
      <c r="K106" s="51" t="str">
        <f t="shared" si="5"/>
        <v/>
      </c>
      <c r="L106" s="51"/>
      <c r="M106" s="6" t="str">
        <f t="shared" si="7"/>
        <v/>
      </c>
      <c r="N106" s="19"/>
      <c r="O106" s="8"/>
      <c r="P106" s="52"/>
      <c r="Q106" s="52"/>
      <c r="R106" s="55" t="str">
        <f t="shared" si="8"/>
        <v/>
      </c>
      <c r="S106" s="55"/>
      <c r="T106" s="56" t="str">
        <f t="shared" si="9"/>
        <v/>
      </c>
      <c r="U106" s="56"/>
    </row>
    <row r="107" spans="2:21" x14ac:dyDescent="0.15">
      <c r="B107" s="19">
        <v>99</v>
      </c>
      <c r="C107" s="51" t="str">
        <f t="shared" si="6"/>
        <v/>
      </c>
      <c r="D107" s="51"/>
      <c r="E107" s="19"/>
      <c r="F107" s="8"/>
      <c r="G107" s="19" t="s">
        <v>3</v>
      </c>
      <c r="H107" s="52"/>
      <c r="I107" s="52"/>
      <c r="J107" s="19"/>
      <c r="K107" s="51" t="str">
        <f t="shared" si="5"/>
        <v/>
      </c>
      <c r="L107" s="51"/>
      <c r="M107" s="6" t="str">
        <f t="shared" si="7"/>
        <v/>
      </c>
      <c r="N107" s="19"/>
      <c r="O107" s="8"/>
      <c r="P107" s="52"/>
      <c r="Q107" s="52"/>
      <c r="R107" s="55" t="str">
        <f t="shared" si="8"/>
        <v/>
      </c>
      <c r="S107" s="55"/>
      <c r="T107" s="56" t="str">
        <f t="shared" si="9"/>
        <v/>
      </c>
      <c r="U107" s="56"/>
    </row>
    <row r="108" spans="2:21" x14ac:dyDescent="0.15">
      <c r="B108" s="19">
        <v>100</v>
      </c>
      <c r="C108" s="51" t="str">
        <f t="shared" si="6"/>
        <v/>
      </c>
      <c r="D108" s="51"/>
      <c r="E108" s="19"/>
      <c r="F108" s="8"/>
      <c r="G108" s="19" t="s">
        <v>2</v>
      </c>
      <c r="H108" s="52"/>
      <c r="I108" s="52"/>
      <c r="J108" s="19"/>
      <c r="K108" s="51" t="str">
        <f t="shared" si="5"/>
        <v/>
      </c>
      <c r="L108" s="51"/>
      <c r="M108" s="6" t="str">
        <f t="shared" si="7"/>
        <v/>
      </c>
      <c r="N108" s="19"/>
      <c r="O108" s="8"/>
      <c r="P108" s="52"/>
      <c r="Q108" s="52"/>
      <c r="R108" s="55" t="str">
        <f t="shared" si="8"/>
        <v/>
      </c>
      <c r="S108" s="55"/>
      <c r="T108" s="56" t="str">
        <f t="shared" si="9"/>
        <v/>
      </c>
      <c r="U108" s="56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K.Koitabashi</cp:lastModifiedBy>
  <cp:revision/>
  <cp:lastPrinted>2015-07-15T10:17:15Z</cp:lastPrinted>
  <dcterms:created xsi:type="dcterms:W3CDTF">2013-10-09T23:04:08Z</dcterms:created>
  <dcterms:modified xsi:type="dcterms:W3CDTF">2019-07-08T09:41:50Z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